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10" activeTab="0"/>
  </bookViews>
  <sheets>
    <sheet name="Průběžné pořadí" sheetId="1" r:id="rId1"/>
  </sheets>
  <definedNames/>
  <calcPr fullCalcOnLoad="1"/>
</workbook>
</file>

<file path=xl/sharedStrings.xml><?xml version="1.0" encoding="utf-8"?>
<sst xmlns="http://schemas.openxmlformats.org/spreadsheetml/2006/main" count="324" uniqueCount="175">
  <si>
    <t>1.</t>
  </si>
  <si>
    <t>2.</t>
  </si>
  <si>
    <t>3.</t>
  </si>
  <si>
    <t>4.</t>
  </si>
  <si>
    <t>5.</t>
  </si>
  <si>
    <t>Základní kolo krajského přeboru jednotlivců - Region SD - Polabí</t>
  </si>
  <si>
    <t>poř.</t>
  </si>
  <si>
    <t>jméno</t>
  </si>
  <si>
    <t>nar.</t>
  </si>
  <si>
    <t>oddíl</t>
  </si>
  <si>
    <t>celkem bodů</t>
  </si>
  <si>
    <t>8.</t>
  </si>
  <si>
    <t>Janda Lukáš</t>
  </si>
  <si>
    <t>ŠK Spartak Čelákovice</t>
  </si>
  <si>
    <t>Hladká Gabriela</t>
  </si>
  <si>
    <t>12.</t>
  </si>
  <si>
    <t>Pokud jste nalezli chybu nebo máte dotazy a připomínky, ozvěte se prosím.</t>
  </si>
  <si>
    <t>Jan Fiala</t>
  </si>
  <si>
    <t>10.</t>
  </si>
  <si>
    <t>Dívky mají na finále KP volnou účast (je pro ně open).</t>
  </si>
  <si>
    <t>ŠK Milovice</t>
  </si>
  <si>
    <t>Rambousek Oleg</t>
  </si>
  <si>
    <t>DDM Sokol Nymburk</t>
  </si>
  <si>
    <t>Pešek Adam</t>
  </si>
  <si>
    <t>Uhlířské Janovice</t>
  </si>
  <si>
    <t>Valtr Jakub</t>
  </si>
  <si>
    <t>Trojan Kryštof</t>
  </si>
  <si>
    <t>6.</t>
  </si>
  <si>
    <t>Döme Michal</t>
  </si>
  <si>
    <t>Pechánek Kryštof</t>
  </si>
  <si>
    <t>Klepal Marek</t>
  </si>
  <si>
    <t>ŠK JOLY Lysá nad Labem</t>
  </si>
  <si>
    <t>Milovice</t>
  </si>
  <si>
    <t>DDM Kolín</t>
  </si>
  <si>
    <t>Kubíček Daniel</t>
  </si>
  <si>
    <t>9.</t>
  </si>
  <si>
    <t>Podnecký David</t>
  </si>
  <si>
    <t>Valentová Zuzana</t>
  </si>
  <si>
    <t>Rubeš Vojtěch</t>
  </si>
  <si>
    <t>Jáša David</t>
  </si>
  <si>
    <t>Müllerová Valentýna</t>
  </si>
  <si>
    <t>7.</t>
  </si>
  <si>
    <t>14.</t>
  </si>
  <si>
    <t>Gruml Tomáš</t>
  </si>
  <si>
    <t>Flos Pavel</t>
  </si>
  <si>
    <t>Pomocná hodnocení: nižší součet umístění v započtených turnajích (při více možnostech nejlepší umístění), vyšší celkový součet bodů, los.</t>
  </si>
  <si>
    <t>03.10.</t>
  </si>
  <si>
    <t>HD16 (2001, 2002)</t>
  </si>
  <si>
    <t>HD14 (2003, 2004)</t>
  </si>
  <si>
    <t>HD12 (2005, 2006)</t>
  </si>
  <si>
    <t>HD10 (2007+)</t>
  </si>
  <si>
    <t>Boháč Jaroslav</t>
  </si>
  <si>
    <t>ŠK Český Brod</t>
  </si>
  <si>
    <t>Ježek Stanislav</t>
  </si>
  <si>
    <t>Hovorka Ondřej</t>
  </si>
  <si>
    <t>Novák Kryštof</t>
  </si>
  <si>
    <t>Trnka Vlastimil</t>
  </si>
  <si>
    <t>Kysela Tomáš</t>
  </si>
  <si>
    <t>Bičák Antonín</t>
  </si>
  <si>
    <t>Šídlová Markéta</t>
  </si>
  <si>
    <t>Bičák Michal</t>
  </si>
  <si>
    <t>Svátek Ondřej</t>
  </si>
  <si>
    <t>Slavíková Nikol</t>
  </si>
  <si>
    <t>ŠK MDDM Úvaly</t>
  </si>
  <si>
    <t>Sedmihradský Tomáš</t>
  </si>
  <si>
    <t>Laniak Marek</t>
  </si>
  <si>
    <t>Zelený František</t>
  </si>
  <si>
    <t>Sedmihradský Martin</t>
  </si>
  <si>
    <t>Trnková Justýna</t>
  </si>
  <si>
    <t>Dejmek Tomáš</t>
  </si>
  <si>
    <t>Kothera Patrik</t>
  </si>
  <si>
    <t>Jandová Zuzana</t>
  </si>
  <si>
    <t>Šubrtová Eva</t>
  </si>
  <si>
    <t>Landa Pavel</t>
  </si>
  <si>
    <t>Saran Josef</t>
  </si>
  <si>
    <t>11.</t>
  </si>
  <si>
    <t>13.</t>
  </si>
  <si>
    <t>07.11.</t>
  </si>
  <si>
    <t>Poděbrady</t>
  </si>
  <si>
    <t>DDM Symfonie Poděbrady</t>
  </si>
  <si>
    <t>Kronowetter Aleš</t>
  </si>
  <si>
    <t>Němeček Pavel</t>
  </si>
  <si>
    <t>Pekař Adam</t>
  </si>
  <si>
    <t>Pekárek Lukáš</t>
  </si>
  <si>
    <t>Sadská</t>
  </si>
  <si>
    <t>Jankovská Hana</t>
  </si>
  <si>
    <t>Brenner Dušan</t>
  </si>
  <si>
    <t>Sokol Pečky</t>
  </si>
  <si>
    <t>Krupka Jan</t>
  </si>
  <si>
    <t>15.</t>
  </si>
  <si>
    <t>16.</t>
  </si>
  <si>
    <t>17.</t>
  </si>
  <si>
    <t>18.</t>
  </si>
  <si>
    <t>19.</t>
  </si>
  <si>
    <t>20.</t>
  </si>
  <si>
    <t>21.</t>
  </si>
  <si>
    <t>22.</t>
  </si>
  <si>
    <t>Vopěnka Tomáš</t>
  </si>
  <si>
    <t>Golev Timofey</t>
  </si>
  <si>
    <t>Kořínek Adam</t>
  </si>
  <si>
    <t>Němečková Kamila</t>
  </si>
  <si>
    <t>Pekař Lukáš</t>
  </si>
  <si>
    <t>Dlabal Lukáš</t>
  </si>
  <si>
    <t>Krupka Ondřej</t>
  </si>
  <si>
    <t>Červinková Anna</t>
  </si>
  <si>
    <t>Jankovská Věra</t>
  </si>
  <si>
    <t>Bucharová Leontýna</t>
  </si>
  <si>
    <t>Kohoutek Tomáš</t>
  </si>
  <si>
    <t>Dvořák Lukáš</t>
  </si>
  <si>
    <t>Fraňková Antonie</t>
  </si>
  <si>
    <t>Fraňková Alžběta</t>
  </si>
  <si>
    <t>Hoffinger Kryštof</t>
  </si>
  <si>
    <t>Koudelková Barbora</t>
  </si>
  <si>
    <t>Kubíčková Linda</t>
  </si>
  <si>
    <t>Řídký Zdeněk</t>
  </si>
  <si>
    <t>Řídký Adam</t>
  </si>
  <si>
    <t>Hock Daniel</t>
  </si>
  <si>
    <t>23.</t>
  </si>
  <si>
    <t>24.</t>
  </si>
  <si>
    <t>09.12.</t>
  </si>
  <si>
    <t>Čelákovice</t>
  </si>
  <si>
    <t>Tomanová Tereza</t>
  </si>
  <si>
    <t>Slováková Šárka</t>
  </si>
  <si>
    <t>Jansta Ondřej</t>
  </si>
  <si>
    <t>26.</t>
  </si>
  <si>
    <t>Hladká Tereza</t>
  </si>
  <si>
    <t>Slováková Veronika</t>
  </si>
  <si>
    <t>27.</t>
  </si>
  <si>
    <t>Šturmová Tereza</t>
  </si>
  <si>
    <t>28.</t>
  </si>
  <si>
    <t>Toman Lukáš</t>
  </si>
  <si>
    <t>30.01.</t>
  </si>
  <si>
    <t>Kouřim</t>
  </si>
  <si>
    <t>Plechatová Jarmila</t>
  </si>
  <si>
    <t>Kšír David</t>
  </si>
  <si>
    <t>Cháma Vojtěch</t>
  </si>
  <si>
    <t>Kalhotka Karel</t>
  </si>
  <si>
    <t>Pecinovská Veronika</t>
  </si>
  <si>
    <t>27.02.</t>
  </si>
  <si>
    <t>Úvaly</t>
  </si>
  <si>
    <t>Doležal Karel</t>
  </si>
  <si>
    <t>Čihák Radek</t>
  </si>
  <si>
    <t>Kádner Václav</t>
  </si>
  <si>
    <t>Hojka Lukáš</t>
  </si>
  <si>
    <t>Hamsa Vojtěch</t>
  </si>
  <si>
    <t>32.</t>
  </si>
  <si>
    <t>DDM Čáslav</t>
  </si>
  <si>
    <t>Trutnovský Tomáš</t>
  </si>
  <si>
    <t>Lasák Vojtěch</t>
  </si>
  <si>
    <t>34.</t>
  </si>
  <si>
    <t>Louda Matěj</t>
  </si>
  <si>
    <t>Sejrková Adéla</t>
  </si>
  <si>
    <t>26.03.</t>
  </si>
  <si>
    <t>Kolín</t>
  </si>
  <si>
    <t>Sánchez Victor</t>
  </si>
  <si>
    <t>Grumlová Veronika</t>
  </si>
  <si>
    <t>Němeček Lukáš (PP)</t>
  </si>
  <si>
    <t>Škrabánek Matěj (PP)</t>
  </si>
  <si>
    <t>Novotný Martin (PP)</t>
  </si>
  <si>
    <t>Kubíče Jakub (PP)</t>
  </si>
  <si>
    <t>Laštovka Ondřej (PP)</t>
  </si>
  <si>
    <t>Pešek Antonín (PP)</t>
  </si>
  <si>
    <t>07.05.</t>
  </si>
  <si>
    <t>Č. Brod</t>
  </si>
  <si>
    <t>Gregor Radek</t>
  </si>
  <si>
    <t>Gregor David</t>
  </si>
  <si>
    <t>Doležal Marek</t>
  </si>
  <si>
    <t>Koch Antonín</t>
  </si>
  <si>
    <t>Pláténka Miroslav</t>
  </si>
  <si>
    <t>35.</t>
  </si>
  <si>
    <t>Kolář Josef</t>
  </si>
  <si>
    <t>konečné pořadí 2015-2016</t>
  </si>
  <si>
    <t>postup</t>
  </si>
  <si>
    <t>U každého hráče se sečetly 4 největší počty uhraných bodů ze 7 turnajů. Postupují hráči s nejvyšším součtem.</t>
  </si>
  <si>
    <t>Finále KP mládeže se koná 25.-26.06.2016, účastnit se mohou pouze registrovaní hráči.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</si>
</sst>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0.0000000"/>
    <numFmt numFmtId="17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5" borderId="0" xfId="0" applyFont="1" applyFill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5" borderId="10" xfId="0" applyFont="1" applyFill="1" applyBorder="1" applyAlignment="1">
      <alignment horizontal="center"/>
    </xf>
    <xf numFmtId="0" fontId="36" fillId="5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6" fillId="0" borderId="0" xfId="0" applyNumberFormat="1" applyFont="1" applyFill="1" applyAlignment="1">
      <alignment/>
    </xf>
    <xf numFmtId="0" fontId="36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5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5" borderId="1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5" borderId="11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19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6" fillId="19" borderId="0" xfId="0" applyFont="1" applyFill="1" applyAlignment="1">
      <alignment horizontal="center"/>
    </xf>
    <xf numFmtId="0" fontId="36" fillId="19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4.28125" style="11" bestFit="1" customWidth="1"/>
    <col min="2" max="2" width="22.28125" style="1" bestFit="1" customWidth="1"/>
    <col min="3" max="3" width="6.421875" style="2" customWidth="1"/>
    <col min="4" max="4" width="27.00390625" style="1" bestFit="1" customWidth="1"/>
    <col min="5" max="11" width="10.421875" style="2" customWidth="1"/>
    <col min="12" max="12" width="8.57421875" style="1" customWidth="1"/>
    <col min="13" max="13" width="6.7109375" style="19" customWidth="1"/>
    <col min="14" max="14" width="5.140625" style="2" bestFit="1" customWidth="1"/>
    <col min="15" max="15" width="9.140625" style="1" customWidth="1"/>
    <col min="16" max="16384" width="9.140625" style="1" customWidth="1"/>
  </cols>
  <sheetData>
    <row r="1" spans="1:13" ht="14.2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4.25">
      <c r="A2" s="42" t="s">
        <v>171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1" ht="14.25">
      <c r="A3" s="43" t="s">
        <v>172</v>
      </c>
      <c r="B3" s="43"/>
      <c r="C3" s="26"/>
      <c r="D3" s="7"/>
      <c r="E3" s="9"/>
      <c r="F3" s="29"/>
      <c r="G3" s="31"/>
      <c r="H3" s="32"/>
      <c r="I3" s="36"/>
      <c r="J3" s="37"/>
      <c r="K3" s="38"/>
    </row>
    <row r="4" spans="1:11" ht="14.25">
      <c r="A4" s="11" t="s">
        <v>173</v>
      </c>
      <c r="B4" s="11"/>
      <c r="C4" s="26"/>
      <c r="D4" s="7"/>
      <c r="E4" s="9"/>
      <c r="F4" s="29"/>
      <c r="G4" s="31"/>
      <c r="H4" s="32"/>
      <c r="I4" s="36"/>
      <c r="J4" s="37"/>
      <c r="K4" s="38"/>
    </row>
    <row r="5" spans="1:11" ht="14.25">
      <c r="A5" s="11" t="s">
        <v>45</v>
      </c>
      <c r="B5" s="11"/>
      <c r="C5" s="27"/>
      <c r="D5" s="27"/>
      <c r="E5" s="27"/>
      <c r="F5" s="29"/>
      <c r="G5" s="31"/>
      <c r="H5" s="32"/>
      <c r="I5" s="36"/>
      <c r="J5" s="37"/>
      <c r="K5" s="38"/>
    </row>
    <row r="6" spans="1:11" ht="14.25">
      <c r="A6" s="11" t="s">
        <v>174</v>
      </c>
      <c r="B6" s="11"/>
      <c r="C6" s="26"/>
      <c r="D6" s="7"/>
      <c r="E6" s="9"/>
      <c r="F6" s="29"/>
      <c r="G6" s="31"/>
      <c r="H6" s="32"/>
      <c r="I6" s="36"/>
      <c r="J6" s="37"/>
      <c r="K6" s="38"/>
    </row>
    <row r="7" spans="1:11" ht="14.25">
      <c r="A7" s="11" t="s">
        <v>19</v>
      </c>
      <c r="B7" s="11"/>
      <c r="C7" s="26"/>
      <c r="D7" s="26"/>
      <c r="E7" s="26"/>
      <c r="F7" s="29"/>
      <c r="G7" s="31"/>
      <c r="H7" s="32"/>
      <c r="I7" s="36"/>
      <c r="J7" s="37"/>
      <c r="K7" s="38"/>
    </row>
    <row r="9" spans="1:4" ht="14.25">
      <c r="A9" s="11" t="s">
        <v>6</v>
      </c>
      <c r="B9" s="2" t="s">
        <v>7</v>
      </c>
      <c r="C9" s="2" t="s">
        <v>8</v>
      </c>
      <c r="D9" s="2" t="s">
        <v>9</v>
      </c>
    </row>
    <row r="10" spans="5:11" ht="14.25">
      <c r="E10" s="2" t="s">
        <v>46</v>
      </c>
      <c r="F10" s="2" t="s">
        <v>77</v>
      </c>
      <c r="G10" s="2" t="s">
        <v>119</v>
      </c>
      <c r="H10" s="2" t="s">
        <v>131</v>
      </c>
      <c r="I10" s="2" t="s">
        <v>138</v>
      </c>
      <c r="J10" s="2" t="s">
        <v>152</v>
      </c>
      <c r="K10" s="2" t="s">
        <v>162</v>
      </c>
    </row>
    <row r="11" spans="5:14" ht="14.25">
      <c r="E11" s="28" t="s">
        <v>32</v>
      </c>
      <c r="F11" s="33" t="s">
        <v>78</v>
      </c>
      <c r="G11" s="28" t="s">
        <v>120</v>
      </c>
      <c r="H11" s="28" t="s">
        <v>132</v>
      </c>
      <c r="I11" s="28" t="s">
        <v>139</v>
      </c>
      <c r="J11" s="28" t="s">
        <v>153</v>
      </c>
      <c r="K11" s="28" t="s">
        <v>163</v>
      </c>
      <c r="L11" s="5"/>
      <c r="M11" s="20" t="s">
        <v>10</v>
      </c>
      <c r="N11" s="10"/>
    </row>
    <row r="12" spans="1:13" ht="14.25">
      <c r="A12" s="18" t="s">
        <v>47</v>
      </c>
      <c r="E12" s="8"/>
      <c r="F12" s="8"/>
      <c r="G12" s="8"/>
      <c r="H12" s="8"/>
      <c r="I12" s="8"/>
      <c r="J12" s="8"/>
      <c r="K12" s="8"/>
      <c r="L12" s="3"/>
      <c r="M12" s="21"/>
    </row>
    <row r="13" spans="1:14" ht="15" customHeight="1">
      <c r="A13" s="41" t="s">
        <v>0</v>
      </c>
      <c r="B13" s="44" t="s">
        <v>53</v>
      </c>
      <c r="C13" s="2">
        <v>2002</v>
      </c>
      <c r="D13" s="1" t="s">
        <v>52</v>
      </c>
      <c r="E13" s="15">
        <v>5</v>
      </c>
      <c r="F13" s="34">
        <v>4</v>
      </c>
      <c r="G13" s="15"/>
      <c r="H13" s="15"/>
      <c r="I13" s="15">
        <v>4.5</v>
      </c>
      <c r="J13" s="15"/>
      <c r="K13" s="15">
        <v>4</v>
      </c>
      <c r="M13" s="22">
        <f>IF(COUNT(E13:K13)&gt;4,LARGE(E13:K13,1)+LARGE(E13:K13,2)+LARGE(E13:K13,3)+LARGE(E13:K13,4),E13+F13+G13+H13+I13+J13+K13)</f>
        <v>17.5</v>
      </c>
      <c r="N13" s="2">
        <f>4+15+5+9</f>
        <v>33</v>
      </c>
    </row>
    <row r="14" spans="1:14" ht="14.25">
      <c r="A14" s="41" t="s">
        <v>1</v>
      </c>
      <c r="B14" s="44" t="s">
        <v>43</v>
      </c>
      <c r="C14" s="13">
        <v>2001</v>
      </c>
      <c r="D14" s="12" t="s">
        <v>33</v>
      </c>
      <c r="E14" s="16">
        <v>4.5</v>
      </c>
      <c r="F14" s="39">
        <v>2.5</v>
      </c>
      <c r="G14" s="40">
        <v>3</v>
      </c>
      <c r="H14" s="16">
        <v>4</v>
      </c>
      <c r="I14" s="40">
        <v>3.5</v>
      </c>
      <c r="J14" s="16">
        <v>5</v>
      </c>
      <c r="K14" s="16">
        <v>4</v>
      </c>
      <c r="L14" s="12"/>
      <c r="M14" s="25">
        <f>IF(COUNT(E14:K14)&gt;4,LARGE(E14:K14,1)+LARGE(E14:K14,2)+LARGE(E14:K14,3)+LARGE(E14:K14,4),E14+F14+G14+H14+I14+J14+K14)</f>
        <v>17.5</v>
      </c>
      <c r="N14" s="2">
        <f>7+12+6+13</f>
        <v>38</v>
      </c>
    </row>
    <row r="15" spans="1:14" ht="14.25">
      <c r="A15" s="41" t="s">
        <v>2</v>
      </c>
      <c r="B15" s="44" t="s">
        <v>12</v>
      </c>
      <c r="C15" s="2">
        <v>2001</v>
      </c>
      <c r="D15" s="1" t="s">
        <v>13</v>
      </c>
      <c r="E15" s="15">
        <v>4</v>
      </c>
      <c r="F15" s="33">
        <v>3.5</v>
      </c>
      <c r="G15" s="15">
        <v>3.5</v>
      </c>
      <c r="H15" s="28">
        <v>3.5</v>
      </c>
      <c r="I15" s="15">
        <v>4</v>
      </c>
      <c r="J15" s="15">
        <v>4.5</v>
      </c>
      <c r="K15" s="15"/>
      <c r="M15" s="22">
        <f>IF(COUNT(E15:K15)&gt;4,LARGE(E15:K15,1)+LARGE(E15:K15,2)+LARGE(E15:K15,3)+LARGE(E15:K15,4),E15+F15+G15+H15+I15+J15+K15)</f>
        <v>16</v>
      </c>
      <c r="N15" s="2">
        <f>8+11+7+7</f>
        <v>33</v>
      </c>
    </row>
    <row r="16" spans="1:14" ht="14.25">
      <c r="A16" s="17" t="s">
        <v>3</v>
      </c>
      <c r="B16" s="12" t="s">
        <v>29</v>
      </c>
      <c r="C16" s="13">
        <v>2002</v>
      </c>
      <c r="D16" s="12" t="s">
        <v>13</v>
      </c>
      <c r="E16" s="16">
        <v>3</v>
      </c>
      <c r="F16" s="39">
        <v>3</v>
      </c>
      <c r="G16" s="16">
        <v>5</v>
      </c>
      <c r="H16" s="16"/>
      <c r="I16" s="16">
        <v>4</v>
      </c>
      <c r="J16" s="40">
        <v>3</v>
      </c>
      <c r="K16" s="16">
        <v>4</v>
      </c>
      <c r="L16" s="12"/>
      <c r="M16" s="25">
        <f>IF(COUNT(E16:K16)&gt;4,LARGE(E16:K16,1)+LARGE(E16:K16,2)+LARGE(E16:K16,3)+LARGE(E16:K16,4),E16+F16+G16+H16+I16+J16+K16)</f>
        <v>16</v>
      </c>
      <c r="N16" s="2">
        <f>15+4+8+8</f>
        <v>35</v>
      </c>
    </row>
    <row r="17" spans="1:13" ht="14.25">
      <c r="A17" s="11" t="s">
        <v>4</v>
      </c>
      <c r="B17" s="1" t="s">
        <v>44</v>
      </c>
      <c r="C17" s="2">
        <v>2002</v>
      </c>
      <c r="D17" s="1" t="s">
        <v>13</v>
      </c>
      <c r="E17" s="28">
        <v>2.5</v>
      </c>
      <c r="F17" s="34">
        <v>3</v>
      </c>
      <c r="G17" s="15">
        <v>4</v>
      </c>
      <c r="H17" s="28">
        <v>3</v>
      </c>
      <c r="I17" s="28">
        <v>3</v>
      </c>
      <c r="J17" s="15">
        <v>4</v>
      </c>
      <c r="K17" s="15">
        <v>4</v>
      </c>
      <c r="M17" s="22">
        <f>IF(COUNT(E17:K17)&gt;4,LARGE(E17:K17,1)+LARGE(E17:K17,2)+LARGE(E17:K17,3)+LARGE(E17:K17,4),E17+F17+G17+H17+I17+J17+K17)</f>
        <v>15</v>
      </c>
    </row>
    <row r="18" spans="1:13" ht="14.25">
      <c r="A18" s="17" t="s">
        <v>27</v>
      </c>
      <c r="B18" s="12" t="s">
        <v>55</v>
      </c>
      <c r="C18" s="13">
        <v>2002</v>
      </c>
      <c r="D18" s="12" t="s">
        <v>24</v>
      </c>
      <c r="E18" s="16">
        <v>4</v>
      </c>
      <c r="F18" s="35">
        <v>3</v>
      </c>
      <c r="G18" s="16"/>
      <c r="H18" s="16">
        <v>4</v>
      </c>
      <c r="I18" s="16">
        <v>3.5</v>
      </c>
      <c r="J18" s="16"/>
      <c r="K18" s="16"/>
      <c r="L18" s="12"/>
      <c r="M18" s="25">
        <f>IF(COUNT(E18:K18)&gt;4,LARGE(E18:K18,1)+LARGE(E18:K18,2)+LARGE(E18:K18,3)+LARGE(E18:K18,4),E18+F18+G18+H18+I18+J18+K18)</f>
        <v>14.5</v>
      </c>
    </row>
    <row r="19" spans="1:13" ht="14.25">
      <c r="A19" s="11" t="s">
        <v>41</v>
      </c>
      <c r="B19" s="1" t="s">
        <v>14</v>
      </c>
      <c r="C19" s="2">
        <v>2002</v>
      </c>
      <c r="D19" s="1" t="s">
        <v>13</v>
      </c>
      <c r="E19" s="15">
        <v>3.5</v>
      </c>
      <c r="F19" s="34"/>
      <c r="G19" s="15">
        <v>3</v>
      </c>
      <c r="H19" s="15">
        <v>3</v>
      </c>
      <c r="I19" s="15">
        <v>3</v>
      </c>
      <c r="J19" s="28">
        <v>3</v>
      </c>
      <c r="K19" s="28"/>
      <c r="M19" s="22">
        <f>IF(COUNT(E19:K19)&gt;4,LARGE(E19:K19,1)+LARGE(E19:K19,2)+LARGE(E19:K19,3)+LARGE(E19:K19,4),E19+F19+G19+H19+I19+J19+K19)</f>
        <v>12.5</v>
      </c>
    </row>
    <row r="20" spans="1:13" ht="14.25">
      <c r="A20" s="17" t="s">
        <v>11</v>
      </c>
      <c r="B20" s="12" t="s">
        <v>58</v>
      </c>
      <c r="C20" s="13">
        <v>2002</v>
      </c>
      <c r="D20" s="12" t="s">
        <v>31</v>
      </c>
      <c r="E20" s="16">
        <v>2.5</v>
      </c>
      <c r="F20" s="39">
        <v>2</v>
      </c>
      <c r="G20" s="40">
        <v>2</v>
      </c>
      <c r="H20" s="16">
        <v>3</v>
      </c>
      <c r="I20" s="16">
        <v>3</v>
      </c>
      <c r="J20" s="16">
        <v>3.5</v>
      </c>
      <c r="K20" s="16"/>
      <c r="L20" s="12"/>
      <c r="M20" s="25">
        <f>IF(COUNT(E20:K20)&gt;4,LARGE(E20:K20,1)+LARGE(E20:K20,2)+LARGE(E20:K20,3)+LARGE(E20:K20,4),E20+F20+G20+H20+I20+J20+K20)</f>
        <v>12</v>
      </c>
    </row>
    <row r="21" spans="1:13" ht="14.25">
      <c r="A21" s="11" t="s">
        <v>35</v>
      </c>
      <c r="B21" s="1" t="s">
        <v>80</v>
      </c>
      <c r="C21" s="2">
        <v>2002</v>
      </c>
      <c r="D21" s="1" t="s">
        <v>79</v>
      </c>
      <c r="E21" s="15"/>
      <c r="F21" s="34">
        <v>4.5</v>
      </c>
      <c r="G21" s="15"/>
      <c r="H21" s="15"/>
      <c r="I21" s="15"/>
      <c r="J21" s="15"/>
      <c r="K21" s="15">
        <v>4.5</v>
      </c>
      <c r="M21" s="22">
        <f>IF(COUNT(E21:K21)&gt;4,LARGE(E21:K21,1)+LARGE(E21:K21,2)+LARGE(E21:K21,3)+LARGE(E21:K21,4),E21+F21+G21+H21+I21+J21+K21)</f>
        <v>9</v>
      </c>
    </row>
    <row r="22" spans="1:13" ht="14.25">
      <c r="A22" s="17"/>
      <c r="B22" s="12" t="s">
        <v>57</v>
      </c>
      <c r="C22" s="13">
        <v>2001</v>
      </c>
      <c r="D22" s="12" t="s">
        <v>13</v>
      </c>
      <c r="E22" s="16">
        <v>3</v>
      </c>
      <c r="F22" s="35">
        <v>1</v>
      </c>
      <c r="G22" s="16">
        <v>3</v>
      </c>
      <c r="H22" s="16"/>
      <c r="I22" s="16"/>
      <c r="J22" s="16">
        <v>2</v>
      </c>
      <c r="K22" s="16"/>
      <c r="L22" s="12"/>
      <c r="M22" s="25">
        <f>IF(COUNT(E22:K22)&gt;4,LARGE(E22:K22,1)+LARGE(E22:K22,2)+LARGE(E22:K22,3)+LARGE(E22:K22,4),E22+F22+G22+H22+I22+J22+K22)</f>
        <v>9</v>
      </c>
    </row>
    <row r="23" spans="1:13" ht="14.25">
      <c r="A23" s="11" t="s">
        <v>75</v>
      </c>
      <c r="B23" s="1" t="s">
        <v>26</v>
      </c>
      <c r="C23" s="2">
        <v>2002</v>
      </c>
      <c r="D23" s="1" t="s">
        <v>52</v>
      </c>
      <c r="E23" s="15">
        <v>2</v>
      </c>
      <c r="F23" s="34"/>
      <c r="G23" s="15"/>
      <c r="H23" s="15"/>
      <c r="I23" s="15">
        <v>3</v>
      </c>
      <c r="J23" s="15">
        <v>1</v>
      </c>
      <c r="K23" s="15"/>
      <c r="M23" s="22">
        <f>IF(COUNT(E23:K23)&gt;4,LARGE(E23:K23,1)+LARGE(E23:K23,2)+LARGE(E23:K23,3)+LARGE(E23:K23,4),E23+F23+G23+H23+I23+J23+K23)</f>
        <v>6</v>
      </c>
    </row>
    <row r="24" spans="1:13" ht="14.25">
      <c r="A24" s="17" t="s">
        <v>15</v>
      </c>
      <c r="B24" s="12" t="s">
        <v>140</v>
      </c>
      <c r="C24" s="13">
        <v>2001</v>
      </c>
      <c r="D24" s="12" t="s">
        <v>79</v>
      </c>
      <c r="E24" s="16"/>
      <c r="F24" s="35"/>
      <c r="G24" s="16"/>
      <c r="H24" s="16"/>
      <c r="I24" s="16">
        <v>4.5</v>
      </c>
      <c r="J24" s="16"/>
      <c r="K24" s="16"/>
      <c r="L24" s="12"/>
      <c r="M24" s="25">
        <f>IF(COUNT(E24:K24)&gt;4,LARGE(E24:K24,1)+LARGE(E24:K24,2)+LARGE(E24:K24,3)+LARGE(E24:K24,4),E24+F24+G24+H24+I24+J24+K24)</f>
        <v>4.5</v>
      </c>
    </row>
    <row r="25" spans="1:13" ht="14.25">
      <c r="A25" s="11" t="s">
        <v>76</v>
      </c>
      <c r="B25" s="1" t="s">
        <v>133</v>
      </c>
      <c r="C25" s="2">
        <v>2001</v>
      </c>
      <c r="D25" s="1" t="s">
        <v>24</v>
      </c>
      <c r="E25" s="15"/>
      <c r="F25" s="34"/>
      <c r="G25" s="15"/>
      <c r="H25" s="15">
        <v>4</v>
      </c>
      <c r="I25" s="15"/>
      <c r="J25" s="15"/>
      <c r="K25" s="15"/>
      <c r="M25" s="22">
        <f>IF(COUNT(E25:K25)&gt;4,LARGE(E25:K25,1)+LARGE(E25:K25,2)+LARGE(E25:K25,3)+LARGE(E25:K25,4),E25+F25+G25+H25+I25+J25+K25)</f>
        <v>4</v>
      </c>
    </row>
    <row r="26" spans="1:13" ht="14.25">
      <c r="A26" s="17" t="s">
        <v>42</v>
      </c>
      <c r="B26" s="12" t="s">
        <v>82</v>
      </c>
      <c r="C26" s="13">
        <v>2002</v>
      </c>
      <c r="D26" s="12" t="s">
        <v>79</v>
      </c>
      <c r="E26" s="16"/>
      <c r="F26" s="35">
        <v>3.5</v>
      </c>
      <c r="G26" s="16"/>
      <c r="H26" s="16"/>
      <c r="I26" s="16"/>
      <c r="J26" s="16"/>
      <c r="K26" s="16"/>
      <c r="L26" s="12"/>
      <c r="M26" s="25">
        <f>IF(COUNT(E26:K26)&gt;4,LARGE(E26:K26,1)+LARGE(E26:K26,2)+LARGE(E26:K26,3)+LARGE(E26:K26,4),E26+F26+G26+H26+I26+J26+K26)</f>
        <v>3.5</v>
      </c>
    </row>
    <row r="27" ht="14.25">
      <c r="M27" s="21"/>
    </row>
    <row r="28" spans="5:13" ht="14.25">
      <c r="E28" s="9"/>
      <c r="F28" s="29"/>
      <c r="G28" s="31"/>
      <c r="H28" s="32"/>
      <c r="I28" s="36"/>
      <c r="J28" s="37"/>
      <c r="K28" s="38"/>
      <c r="M28" s="21"/>
    </row>
    <row r="29" spans="1:13" ht="14.25">
      <c r="A29" s="18" t="s">
        <v>48</v>
      </c>
      <c r="E29" s="4"/>
      <c r="F29" s="4"/>
      <c r="G29" s="4"/>
      <c r="H29" s="4"/>
      <c r="I29" s="4"/>
      <c r="J29" s="4"/>
      <c r="K29" s="4"/>
      <c r="L29" s="6"/>
      <c r="M29" s="21"/>
    </row>
    <row r="30" spans="1:13" ht="14.25">
      <c r="A30" s="11" t="s">
        <v>0</v>
      </c>
      <c r="B30" s="1" t="s">
        <v>156</v>
      </c>
      <c r="C30" s="2">
        <v>2004</v>
      </c>
      <c r="D30" s="1" t="s">
        <v>79</v>
      </c>
      <c r="E30" s="15"/>
      <c r="F30" s="34">
        <v>4.5</v>
      </c>
      <c r="G30" s="15">
        <v>7</v>
      </c>
      <c r="H30" s="28">
        <v>4.5</v>
      </c>
      <c r="I30" s="15">
        <v>5.5</v>
      </c>
      <c r="J30" s="15"/>
      <c r="K30" s="15">
        <v>6.5</v>
      </c>
      <c r="M30" s="22">
        <f>IF(COUNT(E30:K30)&gt;4,LARGE(E30:K30,1)+LARGE(E30:K30,2)+LARGE(E30:K30,3)+LARGE(E30:K30,4),E30+F30+G30+H30+I30+J30+K30)</f>
        <v>23.5</v>
      </c>
    </row>
    <row r="31" spans="1:13" ht="14.25">
      <c r="A31" s="17" t="s">
        <v>1</v>
      </c>
      <c r="B31" s="12" t="s">
        <v>159</v>
      </c>
      <c r="C31" s="13">
        <v>2003</v>
      </c>
      <c r="D31" s="12" t="s">
        <v>31</v>
      </c>
      <c r="E31" s="16">
        <v>5.5</v>
      </c>
      <c r="F31" s="35">
        <v>5.5</v>
      </c>
      <c r="G31" s="16">
        <v>5.5</v>
      </c>
      <c r="H31" s="40">
        <v>3.5</v>
      </c>
      <c r="I31" s="16">
        <v>5</v>
      </c>
      <c r="J31" s="40">
        <v>5</v>
      </c>
      <c r="K31" s="40">
        <v>3.5</v>
      </c>
      <c r="L31" s="14"/>
      <c r="M31" s="25">
        <f>IF(COUNT(E31:K31)&gt;4,LARGE(E31:K31,1)+LARGE(E31:K31,2)+LARGE(E31:K31,3)+LARGE(E31:K31,4),E31+F31+G31+H31+I31+J31+K31)</f>
        <v>21.5</v>
      </c>
    </row>
    <row r="32" spans="1:13" ht="14.25">
      <c r="A32" s="41" t="s">
        <v>2</v>
      </c>
      <c r="B32" s="44" t="s">
        <v>81</v>
      </c>
      <c r="C32" s="2">
        <v>2004</v>
      </c>
      <c r="D32" s="1" t="s">
        <v>79</v>
      </c>
      <c r="E32" s="15"/>
      <c r="F32" s="34">
        <v>4.5</v>
      </c>
      <c r="G32" s="15">
        <v>4</v>
      </c>
      <c r="H32" s="15">
        <v>5</v>
      </c>
      <c r="I32" s="15">
        <v>6</v>
      </c>
      <c r="J32" s="15"/>
      <c r="K32" s="15">
        <v>4.5</v>
      </c>
      <c r="M32" s="22">
        <f>IF(COUNT(E32:K32)&gt;4,LARGE(E32:K32,1)+LARGE(E32:K32,2)+LARGE(E32:K32,3)+LARGE(E32:K32,4),E32+F32+G32+H32+I32+J32+K32)</f>
        <v>20</v>
      </c>
    </row>
    <row r="33" spans="1:13" ht="14.25">
      <c r="A33" s="41" t="s">
        <v>3</v>
      </c>
      <c r="B33" s="44" t="s">
        <v>28</v>
      </c>
      <c r="C33" s="13">
        <v>2003</v>
      </c>
      <c r="D33" s="12" t="s">
        <v>31</v>
      </c>
      <c r="E33" s="16">
        <v>5.5</v>
      </c>
      <c r="F33" s="35">
        <v>4.5</v>
      </c>
      <c r="G33" s="16">
        <v>4.5</v>
      </c>
      <c r="H33" s="16"/>
      <c r="I33" s="16">
        <v>5</v>
      </c>
      <c r="J33" s="16"/>
      <c r="K33" s="16">
        <v>4.5</v>
      </c>
      <c r="L33" s="14"/>
      <c r="M33" s="25">
        <f>IF(COUNT(E33:K33)&gt;4,LARGE(E33:K33,1)+LARGE(E33:K33,2)+LARGE(E33:K33,3)+LARGE(E33:K33,4),E33+F33+G33+H33+I33+J33+K33)</f>
        <v>19.5</v>
      </c>
    </row>
    <row r="34" spans="1:13" ht="14.25">
      <c r="A34" s="11" t="s">
        <v>4</v>
      </c>
      <c r="B34" s="1" t="s">
        <v>160</v>
      </c>
      <c r="C34" s="2">
        <v>2004</v>
      </c>
      <c r="D34" s="1" t="s">
        <v>79</v>
      </c>
      <c r="E34" s="15">
        <v>4.5</v>
      </c>
      <c r="F34" s="33">
        <v>4</v>
      </c>
      <c r="G34" s="15">
        <v>5</v>
      </c>
      <c r="H34" s="15">
        <v>5</v>
      </c>
      <c r="I34" s="15"/>
      <c r="J34" s="15"/>
      <c r="K34" s="15"/>
      <c r="M34" s="22">
        <f>IF(COUNT(E34:K34)&gt;4,LARGE(E34:K34,1)+LARGE(E34:K34,2)+LARGE(E34:K34,3)+LARGE(E34:K34,4),E34+F34+G34+H34+I34+J34+K34)</f>
        <v>18.5</v>
      </c>
    </row>
    <row r="35" spans="1:14" ht="14.25">
      <c r="A35" s="41" t="s">
        <v>27</v>
      </c>
      <c r="B35" s="44" t="s">
        <v>54</v>
      </c>
      <c r="C35" s="13">
        <v>2004</v>
      </c>
      <c r="D35" s="12" t="s">
        <v>31</v>
      </c>
      <c r="E35" s="16">
        <v>5</v>
      </c>
      <c r="F35" s="35"/>
      <c r="G35" s="16">
        <v>4.5</v>
      </c>
      <c r="H35" s="16">
        <v>4.5</v>
      </c>
      <c r="I35" s="16"/>
      <c r="J35" s="16"/>
      <c r="K35" s="16">
        <v>4</v>
      </c>
      <c r="L35" s="14"/>
      <c r="M35" s="25">
        <f>IF(COUNT(E35:K35)&gt;4,LARGE(E35:K35,1)+LARGE(E35:K35,2)+LARGE(E35:K35,3)+LARGE(E35:K35,4),E35+F35+G35+H35+I35+J35+K35)</f>
        <v>18</v>
      </c>
      <c r="N35" s="2">
        <f>5+5+9+11</f>
        <v>30</v>
      </c>
    </row>
    <row r="36" spans="1:14" ht="14.25">
      <c r="A36" s="11" t="s">
        <v>41</v>
      </c>
      <c r="B36" s="1" t="s">
        <v>51</v>
      </c>
      <c r="C36" s="2">
        <v>2003</v>
      </c>
      <c r="D36" s="1" t="s">
        <v>52</v>
      </c>
      <c r="E36" s="15">
        <v>5.5</v>
      </c>
      <c r="F36" s="34">
        <v>4.5</v>
      </c>
      <c r="G36" s="15">
        <v>4</v>
      </c>
      <c r="H36" s="15"/>
      <c r="I36" s="15"/>
      <c r="J36" s="15">
        <v>4</v>
      </c>
      <c r="K36" s="15"/>
      <c r="L36" s="8"/>
      <c r="M36" s="22">
        <f>IF(COUNT(E36:K36)&gt;4,LARGE(E36:K36,1)+LARGE(E36:K36,2)+LARGE(E36:K36,3)+LARGE(E36:K36,4),E36+F36+G36+H36+I36+J36+K36)</f>
        <v>18</v>
      </c>
      <c r="N36" s="2">
        <f>1+13+9+9</f>
        <v>32</v>
      </c>
    </row>
    <row r="37" spans="1:13" ht="14.25">
      <c r="A37" s="17" t="s">
        <v>11</v>
      </c>
      <c r="B37" s="12" t="s">
        <v>158</v>
      </c>
      <c r="C37" s="13">
        <v>2003</v>
      </c>
      <c r="D37" s="12" t="s">
        <v>79</v>
      </c>
      <c r="E37" s="16"/>
      <c r="F37" s="35">
        <v>5.5</v>
      </c>
      <c r="G37" s="16"/>
      <c r="H37" s="16">
        <v>5</v>
      </c>
      <c r="I37" s="16"/>
      <c r="J37" s="16"/>
      <c r="K37" s="16">
        <v>6</v>
      </c>
      <c r="L37" s="12"/>
      <c r="M37" s="25">
        <f>IF(COUNT(E37:K37)&gt;4,LARGE(E37:K37,1)+LARGE(E37:K37,2)+LARGE(E37:K37,3)+LARGE(E37:K37,4),E37+F37+G37+H37+I37+J37+K37)</f>
        <v>16.5</v>
      </c>
    </row>
    <row r="38" spans="1:14" ht="14.25">
      <c r="A38" s="11" t="s">
        <v>35</v>
      </c>
      <c r="B38" s="1" t="s">
        <v>38</v>
      </c>
      <c r="C38" s="2">
        <v>2004</v>
      </c>
      <c r="D38" s="1" t="s">
        <v>13</v>
      </c>
      <c r="E38" s="15">
        <v>3.5</v>
      </c>
      <c r="F38" s="33">
        <v>3</v>
      </c>
      <c r="G38" s="15">
        <v>4</v>
      </c>
      <c r="H38" s="15"/>
      <c r="I38" s="15">
        <v>4</v>
      </c>
      <c r="J38" s="28">
        <v>3</v>
      </c>
      <c r="K38" s="15">
        <v>4</v>
      </c>
      <c r="M38" s="22">
        <f>IF(COUNT(E38:K38)&gt;4,LARGE(E38:K38,1)+LARGE(E38:K38,2)+LARGE(E38:K38,3)+LARGE(E38:K38,4),E38+F38+G38+H38+I38+J38+K38)</f>
        <v>15.5</v>
      </c>
      <c r="N38" s="2">
        <f>14+10+9+14</f>
        <v>47</v>
      </c>
    </row>
    <row r="39" spans="1:14" ht="14.25">
      <c r="A39" s="17" t="s">
        <v>18</v>
      </c>
      <c r="B39" s="12" t="s">
        <v>25</v>
      </c>
      <c r="C39" s="13">
        <v>2003</v>
      </c>
      <c r="D39" s="12" t="s">
        <v>31</v>
      </c>
      <c r="E39" s="16">
        <v>4</v>
      </c>
      <c r="F39" s="35">
        <v>4</v>
      </c>
      <c r="G39" s="16"/>
      <c r="H39" s="16">
        <v>4</v>
      </c>
      <c r="I39" s="16">
        <v>3.5</v>
      </c>
      <c r="J39" s="16"/>
      <c r="K39" s="40">
        <v>3</v>
      </c>
      <c r="L39" s="14"/>
      <c r="M39" s="25">
        <f>IF(COUNT(E39:K39)&gt;4,LARGE(E39:K39,1)+LARGE(E39:K39,2)+LARGE(E39:K39,3)+LARGE(E39:K39,4),E39+F39+G39+H39+I39+J39+K39)</f>
        <v>15.5</v>
      </c>
      <c r="N39" s="2">
        <f>10+17+13+10</f>
        <v>50</v>
      </c>
    </row>
    <row r="40" spans="1:14" ht="14.25">
      <c r="A40" s="11" t="s">
        <v>75</v>
      </c>
      <c r="B40" s="1" t="s">
        <v>36</v>
      </c>
      <c r="C40" s="2">
        <v>2004</v>
      </c>
      <c r="D40" s="1" t="s">
        <v>33</v>
      </c>
      <c r="E40" s="15">
        <v>4</v>
      </c>
      <c r="F40" s="33">
        <v>3</v>
      </c>
      <c r="G40" s="15">
        <v>3</v>
      </c>
      <c r="H40" s="28">
        <v>3</v>
      </c>
      <c r="I40" s="15">
        <v>3.5</v>
      </c>
      <c r="J40" s="15">
        <v>3.5</v>
      </c>
      <c r="K40" s="28">
        <v>3</v>
      </c>
      <c r="M40" s="22">
        <f>IF(COUNT(E40:K40)&gt;4,LARGE(E40:K40,1)+LARGE(E40:K40,2)+LARGE(E40:K40,3)+LARGE(E40:K40,4),E40+F40+G40+H40+I40+J40+K40)</f>
        <v>14</v>
      </c>
      <c r="N40" s="2">
        <f>11+13+13+15</f>
        <v>52</v>
      </c>
    </row>
    <row r="41" spans="1:14" ht="14.25">
      <c r="A41" s="17" t="s">
        <v>15</v>
      </c>
      <c r="B41" s="12" t="s">
        <v>30</v>
      </c>
      <c r="C41" s="13">
        <v>2004</v>
      </c>
      <c r="D41" s="12" t="s">
        <v>24</v>
      </c>
      <c r="E41" s="40">
        <v>3</v>
      </c>
      <c r="F41" s="35">
        <v>3.5</v>
      </c>
      <c r="G41" s="16">
        <v>3</v>
      </c>
      <c r="H41" s="16"/>
      <c r="I41" s="16">
        <v>3.5</v>
      </c>
      <c r="J41" s="16">
        <v>4</v>
      </c>
      <c r="K41" s="16"/>
      <c r="L41" s="12"/>
      <c r="M41" s="25">
        <f>IF(COUNT(E41:K41)&gt;4,LARGE(E41:K41,1)+LARGE(E41:K41,2)+LARGE(E41:K41,3)+LARGE(E41:K41,4),E41+F41+G41+H41+I41+J41+K41)</f>
        <v>14</v>
      </c>
      <c r="N41" s="2">
        <f>20+17+11+11</f>
        <v>59</v>
      </c>
    </row>
    <row r="42" spans="1:13" ht="14.25">
      <c r="A42" s="11" t="s">
        <v>76</v>
      </c>
      <c r="B42" s="1" t="s">
        <v>85</v>
      </c>
      <c r="C42" s="2">
        <v>2003</v>
      </c>
      <c r="D42" s="1" t="s">
        <v>13</v>
      </c>
      <c r="E42" s="15"/>
      <c r="F42" s="34">
        <v>2.5</v>
      </c>
      <c r="G42" s="28">
        <v>2</v>
      </c>
      <c r="H42" s="15">
        <v>3</v>
      </c>
      <c r="I42" s="15"/>
      <c r="J42" s="15">
        <v>4</v>
      </c>
      <c r="K42" s="15">
        <v>3</v>
      </c>
      <c r="M42" s="22">
        <f>IF(COUNT(E42:K42)&gt;4,LARGE(E42:K42,1)+LARGE(E42:K42,2)+LARGE(E42:K42,3)+LARGE(E42:K42,4),E42+F42+G42+H42+I42+J42+K42)</f>
        <v>12.5</v>
      </c>
    </row>
    <row r="43" spans="1:13" ht="14.25">
      <c r="A43" s="17"/>
      <c r="B43" s="12" t="s">
        <v>56</v>
      </c>
      <c r="C43" s="13">
        <v>2004</v>
      </c>
      <c r="D43" s="12" t="s">
        <v>24</v>
      </c>
      <c r="E43" s="16">
        <v>3.5</v>
      </c>
      <c r="F43" s="35"/>
      <c r="G43" s="16">
        <v>3</v>
      </c>
      <c r="H43" s="16"/>
      <c r="I43" s="16">
        <v>3</v>
      </c>
      <c r="J43" s="16"/>
      <c r="K43" s="16">
        <v>3</v>
      </c>
      <c r="L43" s="12"/>
      <c r="M43" s="25">
        <f>IF(COUNT(E43:K43)&gt;4,LARGE(E43:K43,1)+LARGE(E43:K43,2)+LARGE(E43:K43,3)+LARGE(E43:K43,4),E43+F43+G43+H43+I43+J43+K43)</f>
        <v>12.5</v>
      </c>
    </row>
    <row r="44" spans="1:13" ht="14.25">
      <c r="A44" s="11" t="s">
        <v>89</v>
      </c>
      <c r="B44" s="1" t="s">
        <v>134</v>
      </c>
      <c r="C44" s="2">
        <v>2003</v>
      </c>
      <c r="D44" s="1" t="s">
        <v>52</v>
      </c>
      <c r="E44" s="15"/>
      <c r="F44" s="34"/>
      <c r="G44" s="15"/>
      <c r="H44" s="15">
        <v>2.5</v>
      </c>
      <c r="I44" s="15">
        <v>3</v>
      </c>
      <c r="J44" s="15">
        <v>3.5</v>
      </c>
      <c r="K44" s="15">
        <v>2</v>
      </c>
      <c r="L44" s="8"/>
      <c r="M44" s="22">
        <f>IF(COUNT(E44:K44)&gt;4,LARGE(E44:K44,1)+LARGE(E44:K44,2)+LARGE(E44:K44,3)+LARGE(E44:K44,4),E44+F44+G44+H44+I44+J44+K44)</f>
        <v>11</v>
      </c>
    </row>
    <row r="45" spans="1:13" ht="14.25">
      <c r="A45" s="17"/>
      <c r="B45" s="12" t="s">
        <v>21</v>
      </c>
      <c r="C45" s="13">
        <v>2003</v>
      </c>
      <c r="D45" s="12" t="s">
        <v>20</v>
      </c>
      <c r="E45" s="16">
        <v>3</v>
      </c>
      <c r="F45" s="35">
        <v>2</v>
      </c>
      <c r="G45" s="16"/>
      <c r="H45" s="16"/>
      <c r="I45" s="16"/>
      <c r="J45" s="16">
        <v>4</v>
      </c>
      <c r="K45" s="16">
        <v>2</v>
      </c>
      <c r="L45" s="14"/>
      <c r="M45" s="25">
        <f>IF(COUNT(E45:K45)&gt;4,LARGE(E45:K45,1)+LARGE(E45:K45,2)+LARGE(E45:K45,3)+LARGE(E45:K45,4),E45+F45+G45+H45+I45+J45+K45)</f>
        <v>11</v>
      </c>
    </row>
    <row r="46" spans="1:13" ht="14.25">
      <c r="A46" s="11" t="s">
        <v>91</v>
      </c>
      <c r="B46" s="1" t="s">
        <v>157</v>
      </c>
      <c r="C46" s="2">
        <v>2003</v>
      </c>
      <c r="D46" s="1" t="s">
        <v>79</v>
      </c>
      <c r="E46" s="15"/>
      <c r="F46" s="34">
        <v>6</v>
      </c>
      <c r="G46" s="15"/>
      <c r="H46" s="15"/>
      <c r="I46" s="15"/>
      <c r="J46" s="15"/>
      <c r="K46" s="15"/>
      <c r="M46" s="22">
        <f>IF(COUNT(E46:K46)&gt;4,LARGE(E46:K46,1)+LARGE(E46:K46,2)+LARGE(E46:K46,3)+LARGE(E46:K46,4),E46+F46+G46+H46+I46+J46+K46)</f>
        <v>6</v>
      </c>
    </row>
    <row r="47" spans="1:13" ht="14.25">
      <c r="A47" s="17"/>
      <c r="B47" s="12" t="s">
        <v>60</v>
      </c>
      <c r="C47" s="13">
        <v>2004</v>
      </c>
      <c r="D47" s="12" t="s">
        <v>31</v>
      </c>
      <c r="E47" s="16">
        <v>1</v>
      </c>
      <c r="F47" s="35">
        <v>0.5</v>
      </c>
      <c r="G47" s="16">
        <v>2</v>
      </c>
      <c r="H47" s="16"/>
      <c r="I47" s="16"/>
      <c r="J47" s="16">
        <v>2.5</v>
      </c>
      <c r="K47" s="16"/>
      <c r="L47" s="14"/>
      <c r="M47" s="25">
        <f>IF(COUNT(E47:K47)&gt;4,LARGE(E47:K47,1)+LARGE(E47:K47,2)+LARGE(E47:K47,3)+LARGE(E47:K47,4),E47+F47+G47+H47+I47+J47+K47)</f>
        <v>6</v>
      </c>
    </row>
    <row r="48" spans="2:13" ht="14.25">
      <c r="B48" s="1" t="s">
        <v>142</v>
      </c>
      <c r="C48" s="2">
        <v>2003</v>
      </c>
      <c r="D48" s="1" t="s">
        <v>24</v>
      </c>
      <c r="E48" s="15"/>
      <c r="F48" s="34"/>
      <c r="G48" s="15"/>
      <c r="H48" s="15"/>
      <c r="I48" s="15">
        <v>1</v>
      </c>
      <c r="J48" s="15">
        <v>2</v>
      </c>
      <c r="K48" s="15">
        <v>3</v>
      </c>
      <c r="M48" s="22">
        <f>IF(COUNT(E48:K48)&gt;4,LARGE(E48:K48,1)+LARGE(E48:K48,2)+LARGE(E48:K48,3)+LARGE(E48:K48,4),E48+F48+G48+H48+I48+J48+K48)</f>
        <v>6</v>
      </c>
    </row>
    <row r="49" spans="1:13" ht="14.25">
      <c r="A49" s="17" t="s">
        <v>94</v>
      </c>
      <c r="B49" s="12" t="s">
        <v>59</v>
      </c>
      <c r="C49" s="13">
        <v>2004</v>
      </c>
      <c r="D49" s="12" t="s">
        <v>20</v>
      </c>
      <c r="E49" s="16">
        <v>2</v>
      </c>
      <c r="F49" s="35">
        <v>2.5</v>
      </c>
      <c r="G49" s="16"/>
      <c r="H49" s="16"/>
      <c r="I49" s="16"/>
      <c r="J49" s="16"/>
      <c r="K49" s="16"/>
      <c r="L49" s="12"/>
      <c r="M49" s="25">
        <f>IF(COUNT(E49:K49)&gt;4,LARGE(E49:K49,1)+LARGE(E49:K49,2)+LARGE(E49:K49,3)+LARGE(E49:K49,4),E49+F49+G49+H49+I49+J49+K49)</f>
        <v>4.5</v>
      </c>
    </row>
    <row r="50" spans="1:13" ht="14.25">
      <c r="A50" s="11" t="s">
        <v>95</v>
      </c>
      <c r="B50" s="1" t="s">
        <v>86</v>
      </c>
      <c r="C50" s="2">
        <v>2004</v>
      </c>
      <c r="D50" s="1" t="s">
        <v>87</v>
      </c>
      <c r="E50" s="15"/>
      <c r="F50" s="34">
        <v>2</v>
      </c>
      <c r="G50" s="15"/>
      <c r="H50" s="15">
        <v>2</v>
      </c>
      <c r="I50" s="15"/>
      <c r="J50" s="15"/>
      <c r="K50" s="15"/>
      <c r="M50" s="22">
        <f>IF(COUNT(E50:K50)&gt;4,LARGE(E50:K50,1)+LARGE(E50:K50,2)+LARGE(E50:K50,3)+LARGE(E50:K50,4),E50+F50+G50+H50+I50+J50+K50)</f>
        <v>4</v>
      </c>
    </row>
    <row r="51" spans="1:13" ht="14.25">
      <c r="A51" s="17"/>
      <c r="B51" s="12" t="s">
        <v>88</v>
      </c>
      <c r="C51" s="13">
        <v>2004</v>
      </c>
      <c r="D51" s="12" t="s">
        <v>87</v>
      </c>
      <c r="E51" s="16"/>
      <c r="F51" s="35">
        <v>1.5</v>
      </c>
      <c r="G51" s="16"/>
      <c r="H51" s="16">
        <v>2.5</v>
      </c>
      <c r="I51" s="16"/>
      <c r="J51" s="16"/>
      <c r="K51" s="16"/>
      <c r="L51" s="12"/>
      <c r="M51" s="25">
        <f>IF(COUNT(E51:K51)&gt;4,LARGE(E51:K51,1)+LARGE(E51:K51,2)+LARGE(E51:K51,3)+LARGE(E51:K51,4),E51+F51+G51+H51+I51+J51+K51)</f>
        <v>4</v>
      </c>
    </row>
    <row r="52" spans="1:13" ht="14.25">
      <c r="A52" s="11" t="s">
        <v>117</v>
      </c>
      <c r="B52" s="1" t="s">
        <v>164</v>
      </c>
      <c r="C52" s="2">
        <v>2003</v>
      </c>
      <c r="D52" s="1" t="s">
        <v>63</v>
      </c>
      <c r="E52" s="15"/>
      <c r="F52" s="34"/>
      <c r="G52" s="15"/>
      <c r="H52" s="15"/>
      <c r="I52" s="15"/>
      <c r="J52" s="15"/>
      <c r="K52" s="15">
        <v>3.5</v>
      </c>
      <c r="M52" s="22">
        <f>IF(COUNT(E52:K52)&gt;4,LARGE(E52:K52,1)+LARGE(E52:K52,2)+LARGE(E52:K52,3)+LARGE(E52:K52,4),E52+F52+G52+H52+I52+J52+K52)</f>
        <v>3.5</v>
      </c>
    </row>
    <row r="53" spans="1:13" ht="14.25">
      <c r="A53" s="17" t="s">
        <v>118</v>
      </c>
      <c r="B53" s="12" t="s">
        <v>83</v>
      </c>
      <c r="C53" s="13">
        <v>2004</v>
      </c>
      <c r="D53" s="12" t="s">
        <v>84</v>
      </c>
      <c r="E53" s="16"/>
      <c r="F53" s="35">
        <v>3</v>
      </c>
      <c r="G53" s="16"/>
      <c r="H53" s="16"/>
      <c r="I53" s="16"/>
      <c r="J53" s="16"/>
      <c r="K53" s="16"/>
      <c r="L53" s="12"/>
      <c r="M53" s="25">
        <f>IF(COUNT(E53:K53)&gt;4,LARGE(E53:K53,1)+LARGE(E53:K53,2)+LARGE(E53:K53,3)+LARGE(E53:K53,4),E53+F53+G53+H53+I53+J53+K53)</f>
        <v>3</v>
      </c>
    </row>
    <row r="54" spans="2:13" ht="14.25">
      <c r="B54" s="1" t="s">
        <v>141</v>
      </c>
      <c r="C54" s="2">
        <v>2004</v>
      </c>
      <c r="D54" s="1" t="s">
        <v>20</v>
      </c>
      <c r="E54" s="15"/>
      <c r="F54" s="34"/>
      <c r="G54" s="15"/>
      <c r="H54" s="15"/>
      <c r="I54" s="15">
        <v>3</v>
      </c>
      <c r="J54" s="15"/>
      <c r="K54" s="15"/>
      <c r="M54" s="22">
        <f>IF(COUNT(E54:K54)&gt;4,LARGE(E54:K54,1)+LARGE(E54:K54,2)+LARGE(E54:K54,3)+LARGE(E54:K54,4),E54+F54+G54+H54+I54+J54+K54)</f>
        <v>3</v>
      </c>
    </row>
    <row r="55" spans="1:13" ht="14.25">
      <c r="A55" s="17" t="s">
        <v>124</v>
      </c>
      <c r="B55" s="12" t="s">
        <v>165</v>
      </c>
      <c r="C55" s="13">
        <v>2003</v>
      </c>
      <c r="D55" s="12" t="s">
        <v>13</v>
      </c>
      <c r="E55" s="16"/>
      <c r="F55" s="35"/>
      <c r="G55" s="16"/>
      <c r="H55" s="16"/>
      <c r="I55" s="16"/>
      <c r="J55" s="16"/>
      <c r="K55" s="16">
        <v>2.5</v>
      </c>
      <c r="L55" s="12"/>
      <c r="M55" s="25">
        <f>IF(COUNT(E55:K55)&gt;4,LARGE(E55:K55,1)+LARGE(E55:K55,2)+LARGE(E55:K55,3)+LARGE(E55:K55,4),E55+F55+G55+H55+I55+J55+K55)</f>
        <v>2.5</v>
      </c>
    </row>
    <row r="56" spans="1:13" ht="14.25">
      <c r="A56" s="11" t="s">
        <v>127</v>
      </c>
      <c r="B56" s="1" t="s">
        <v>166</v>
      </c>
      <c r="C56" s="2">
        <v>2004</v>
      </c>
      <c r="D56" s="1" t="s">
        <v>63</v>
      </c>
      <c r="E56" s="15"/>
      <c r="F56" s="34"/>
      <c r="G56" s="15"/>
      <c r="H56" s="15"/>
      <c r="I56" s="15"/>
      <c r="J56" s="15"/>
      <c r="K56" s="15">
        <v>2</v>
      </c>
      <c r="M56" s="22">
        <f>IF(COUNT(E56:K56)&gt;4,LARGE(E56:K56,1)+LARGE(E56:K56,2)+LARGE(E56:K56,3)+LARGE(E56:K56,4),E56+F56+G56+H56+I56+J56+K56)</f>
        <v>2</v>
      </c>
    </row>
    <row r="57" spans="1:13" ht="14.25">
      <c r="A57" s="17" t="s">
        <v>129</v>
      </c>
      <c r="B57" s="12" t="s">
        <v>61</v>
      </c>
      <c r="C57" s="13">
        <v>2003</v>
      </c>
      <c r="D57" s="12" t="s">
        <v>20</v>
      </c>
      <c r="E57" s="16">
        <v>0</v>
      </c>
      <c r="F57" s="35"/>
      <c r="G57" s="16"/>
      <c r="H57" s="16"/>
      <c r="I57" s="16"/>
      <c r="J57" s="16"/>
      <c r="K57" s="16"/>
      <c r="L57" s="12"/>
      <c r="M57" s="25">
        <f>IF(COUNT(E57:K57)&gt;4,LARGE(E57:K57,1)+LARGE(E57:K57,2)+LARGE(E57:K57,3)+LARGE(E57:K57,4),E57+F57+G57+H57+I57+J57+K57)</f>
        <v>0</v>
      </c>
    </row>
    <row r="58" spans="2:13" ht="14.25">
      <c r="B58" s="1" t="s">
        <v>121</v>
      </c>
      <c r="C58" s="2">
        <v>2003</v>
      </c>
      <c r="D58" s="1" t="s">
        <v>13</v>
      </c>
      <c r="E58" s="15"/>
      <c r="F58" s="34"/>
      <c r="G58" s="15">
        <v>0</v>
      </c>
      <c r="H58" s="15"/>
      <c r="I58" s="15"/>
      <c r="J58" s="15"/>
      <c r="K58" s="15"/>
      <c r="M58" s="22">
        <f>IF(COUNT(E58:K58)&gt;4,LARGE(E58:K58,1)+LARGE(E58:K58,2)+LARGE(E58:K58,3)+LARGE(E58:K58,4),E58+F58+G58+H58+I58+J58+K58)</f>
        <v>0</v>
      </c>
    </row>
    <row r="59" spans="5:13" ht="14.25">
      <c r="E59" s="27"/>
      <c r="F59" s="29"/>
      <c r="G59" s="31"/>
      <c r="H59" s="32"/>
      <c r="I59" s="36"/>
      <c r="J59" s="37"/>
      <c r="K59" s="38"/>
      <c r="M59" s="2"/>
    </row>
    <row r="60" spans="5:13" ht="14.25">
      <c r="E60" s="9"/>
      <c r="F60" s="29"/>
      <c r="G60" s="31"/>
      <c r="H60" s="32"/>
      <c r="I60" s="36"/>
      <c r="J60" s="37"/>
      <c r="K60" s="38"/>
      <c r="M60" s="2"/>
    </row>
    <row r="61" spans="1:13" ht="14.25">
      <c r="A61" s="18" t="s">
        <v>49</v>
      </c>
      <c r="E61" s="4"/>
      <c r="F61" s="4"/>
      <c r="G61" s="4"/>
      <c r="H61" s="4"/>
      <c r="I61" s="4"/>
      <c r="J61" s="4"/>
      <c r="K61" s="4"/>
      <c r="L61" s="6"/>
      <c r="M61" s="2"/>
    </row>
    <row r="62" spans="1:14" ht="14.25">
      <c r="A62" s="41" t="s">
        <v>0</v>
      </c>
      <c r="B62" s="44" t="s">
        <v>65</v>
      </c>
      <c r="C62" s="2">
        <v>2006</v>
      </c>
      <c r="D62" s="1" t="s">
        <v>20</v>
      </c>
      <c r="E62" s="28">
        <v>4</v>
      </c>
      <c r="F62" s="4">
        <v>6</v>
      </c>
      <c r="G62" s="15">
        <v>5</v>
      </c>
      <c r="H62" s="15">
        <v>5</v>
      </c>
      <c r="I62" s="15"/>
      <c r="J62" s="15"/>
      <c r="K62" s="15">
        <v>5.5</v>
      </c>
      <c r="L62" s="8"/>
      <c r="M62" s="22">
        <f>IF(COUNT(E62:K62)&gt;4,LARGE(E62:K62,1)+LARGE(E62:K62,2)+LARGE(E62:K62,3)+LARGE(E62:K62,4),E62+F62+G62+H62+I62+J62+K62)</f>
        <v>21.5</v>
      </c>
      <c r="N62" s="2">
        <f>3+3+6+4</f>
        <v>16</v>
      </c>
    </row>
    <row r="63" spans="1:14" ht="14.25">
      <c r="A63" s="41" t="s">
        <v>1</v>
      </c>
      <c r="B63" s="44" t="s">
        <v>97</v>
      </c>
      <c r="C63" s="13">
        <v>2005</v>
      </c>
      <c r="D63" s="12" t="s">
        <v>79</v>
      </c>
      <c r="E63" s="16"/>
      <c r="F63" s="30">
        <v>6</v>
      </c>
      <c r="G63" s="16"/>
      <c r="H63" s="16">
        <v>4.5</v>
      </c>
      <c r="I63" s="16">
        <v>6</v>
      </c>
      <c r="J63" s="16">
        <v>5</v>
      </c>
      <c r="K63" s="16"/>
      <c r="L63" s="12"/>
      <c r="M63" s="25">
        <f>IF(COUNT(E63:K63)&gt;4,LARGE(E63:K63,1)+LARGE(E63:K63,2)+LARGE(E63:K63,3)+LARGE(E63:K63,4),E63+F63+G63+H63+I63+J63+K63)</f>
        <v>21.5</v>
      </c>
      <c r="N63" s="2">
        <f>2+11+1+7</f>
        <v>21</v>
      </c>
    </row>
    <row r="64" spans="1:13" ht="14.25">
      <c r="A64" s="41" t="s">
        <v>2</v>
      </c>
      <c r="B64" s="44" t="s">
        <v>23</v>
      </c>
      <c r="C64" s="2">
        <v>2005</v>
      </c>
      <c r="D64" s="1" t="s">
        <v>20</v>
      </c>
      <c r="E64" s="15">
        <v>6</v>
      </c>
      <c r="F64" s="4">
        <v>5</v>
      </c>
      <c r="G64" s="15">
        <v>5</v>
      </c>
      <c r="H64" s="15"/>
      <c r="I64" s="15">
        <v>5</v>
      </c>
      <c r="J64" s="15"/>
      <c r="K64" s="15"/>
      <c r="L64" s="8"/>
      <c r="M64" s="22">
        <f>IF(COUNT(E64:K64)&gt;4,LARGE(E64:K64,1)+LARGE(E64:K64,2)+LARGE(E64:K64,3)+LARGE(E64:K64,4),E64+F64+G64+H64+I64+J64+K64)</f>
        <v>21</v>
      </c>
    </row>
    <row r="65" spans="1:13" ht="14.25">
      <c r="A65" s="41" t="s">
        <v>3</v>
      </c>
      <c r="B65" s="44" t="s">
        <v>67</v>
      </c>
      <c r="C65" s="13">
        <v>2005</v>
      </c>
      <c r="D65" s="12" t="s">
        <v>13</v>
      </c>
      <c r="E65" s="40">
        <v>3</v>
      </c>
      <c r="F65" s="30">
        <v>6</v>
      </c>
      <c r="G65" s="40">
        <v>4</v>
      </c>
      <c r="H65" s="16">
        <v>4.5</v>
      </c>
      <c r="I65" s="16">
        <v>5</v>
      </c>
      <c r="J65" s="40">
        <v>4</v>
      </c>
      <c r="K65" s="16">
        <v>5</v>
      </c>
      <c r="L65" s="14"/>
      <c r="M65" s="25">
        <f>IF(COUNT(E65:K65)&gt;4,LARGE(E65:K65,1)+LARGE(E65:K65,2)+LARGE(E65:K65,3)+LARGE(E65:K65,4),E65+F65+G65+H65+I65+J65+K65)</f>
        <v>20.5</v>
      </c>
    </row>
    <row r="66" spans="1:13" ht="14.25">
      <c r="A66" s="11" t="s">
        <v>4</v>
      </c>
      <c r="B66" s="1" t="s">
        <v>34</v>
      </c>
      <c r="C66" s="2">
        <v>2006</v>
      </c>
      <c r="D66" s="1" t="s">
        <v>13</v>
      </c>
      <c r="E66" s="28">
        <v>3.5</v>
      </c>
      <c r="F66" s="4">
        <v>5</v>
      </c>
      <c r="G66" s="15">
        <v>5</v>
      </c>
      <c r="H66" s="15">
        <v>5</v>
      </c>
      <c r="I66" s="15"/>
      <c r="J66" s="15">
        <v>5</v>
      </c>
      <c r="K66" s="15">
        <v>4.5</v>
      </c>
      <c r="L66" s="8"/>
      <c r="M66" s="22">
        <f>IF(COUNT(E66:K66)&gt;4,LARGE(E66:K66,1)+LARGE(E66:K66,2)+LARGE(E66:K66,3)+LARGE(E66:K66,4),E66+F66+G66+H66+I66+J66+K66)</f>
        <v>20</v>
      </c>
    </row>
    <row r="67" spans="1:13" ht="14.25">
      <c r="A67" s="17" t="s">
        <v>27</v>
      </c>
      <c r="B67" s="12" t="s">
        <v>62</v>
      </c>
      <c r="C67" s="13">
        <v>2006</v>
      </c>
      <c r="D67" s="12" t="s">
        <v>63</v>
      </c>
      <c r="E67" s="16">
        <v>4.5</v>
      </c>
      <c r="F67" s="30">
        <v>4</v>
      </c>
      <c r="G67" s="40">
        <v>4</v>
      </c>
      <c r="H67" s="16"/>
      <c r="I67" s="40">
        <v>4</v>
      </c>
      <c r="J67" s="16">
        <v>5</v>
      </c>
      <c r="K67" s="16">
        <v>5</v>
      </c>
      <c r="L67" s="14"/>
      <c r="M67" s="25">
        <f>IF(COUNT(E67:K67)&gt;4,LARGE(E67:K67,1)+LARGE(E67:K67,2)+LARGE(E67:K67,3)+LARGE(E67:K67,4),E67+F67+G67+H67+I67+J67+K67)</f>
        <v>18.5</v>
      </c>
    </row>
    <row r="68" spans="1:13" ht="14.25">
      <c r="A68" s="11" t="s">
        <v>41</v>
      </c>
      <c r="B68" s="1" t="s">
        <v>102</v>
      </c>
      <c r="C68" s="2">
        <v>2006</v>
      </c>
      <c r="D68" s="1" t="s">
        <v>52</v>
      </c>
      <c r="E68" s="15"/>
      <c r="F68" s="4">
        <v>3.5</v>
      </c>
      <c r="G68" s="15">
        <v>4</v>
      </c>
      <c r="H68" s="15"/>
      <c r="I68" s="28">
        <v>3</v>
      </c>
      <c r="J68" s="15">
        <v>4</v>
      </c>
      <c r="K68" s="15">
        <v>4</v>
      </c>
      <c r="M68" s="22">
        <f>IF(COUNT(E68:K68)&gt;4,LARGE(E68:K68,1)+LARGE(E68:K68,2)+LARGE(E68:K68,3)+LARGE(E68:K68,4),E68+F68+G68+H68+I68+J68+K68)</f>
        <v>15.5</v>
      </c>
    </row>
    <row r="69" spans="1:13" ht="14.25">
      <c r="A69" s="17" t="s">
        <v>11</v>
      </c>
      <c r="B69" s="12" t="s">
        <v>71</v>
      </c>
      <c r="C69" s="13">
        <v>2006</v>
      </c>
      <c r="D69" s="12" t="s">
        <v>13</v>
      </c>
      <c r="E69" s="16">
        <v>3</v>
      </c>
      <c r="F69" s="30">
        <v>4</v>
      </c>
      <c r="G69" s="16">
        <v>4.5</v>
      </c>
      <c r="H69" s="40">
        <v>3</v>
      </c>
      <c r="I69" s="16"/>
      <c r="J69" s="16">
        <v>3.5</v>
      </c>
      <c r="K69" s="16"/>
      <c r="L69" s="14"/>
      <c r="M69" s="25">
        <f>IF(COUNT(E69:K69)&gt;4,LARGE(E69:K69,1)+LARGE(E69:K69,2)+LARGE(E69:K69,3)+LARGE(E69:K69,4),E69+F69+G69+H69+I69+J69+K69)</f>
        <v>15</v>
      </c>
    </row>
    <row r="70" spans="2:13" ht="14.25">
      <c r="B70" s="1" t="s">
        <v>144</v>
      </c>
      <c r="C70" s="2">
        <v>2005</v>
      </c>
      <c r="D70" s="1" t="s">
        <v>146</v>
      </c>
      <c r="E70" s="15"/>
      <c r="F70" s="4"/>
      <c r="G70" s="15"/>
      <c r="H70" s="15"/>
      <c r="I70" s="15">
        <v>4</v>
      </c>
      <c r="J70" s="15">
        <v>6</v>
      </c>
      <c r="K70" s="15">
        <v>5</v>
      </c>
      <c r="M70" s="22">
        <f>IF(COUNT(E70:K70)&gt;4,LARGE(E70:K70,1)+LARGE(E70:K70,2)+LARGE(E70:K70,3)+LARGE(E70:K70,4),E70+F70+G70+H70+I70+J70+K70)</f>
        <v>15</v>
      </c>
    </row>
    <row r="71" spans="1:13" ht="14.25">
      <c r="A71" s="17" t="s">
        <v>18</v>
      </c>
      <c r="B71" s="12" t="s">
        <v>135</v>
      </c>
      <c r="C71" s="13">
        <v>2006</v>
      </c>
      <c r="D71" s="12" t="s">
        <v>33</v>
      </c>
      <c r="E71" s="16"/>
      <c r="F71" s="30"/>
      <c r="G71" s="16"/>
      <c r="H71" s="16">
        <v>3</v>
      </c>
      <c r="I71" s="16">
        <v>4</v>
      </c>
      <c r="J71" s="16">
        <v>3</v>
      </c>
      <c r="K71" s="16">
        <v>3</v>
      </c>
      <c r="L71" s="12"/>
      <c r="M71" s="25">
        <f>IF(COUNT(E71:K71)&gt;4,LARGE(E71:K71,1)+LARGE(E71:K71,2)+LARGE(E71:K71,3)+LARGE(E71:K71,4),E71+F71+G71+H71+I71+J71+K71)</f>
        <v>13</v>
      </c>
    </row>
    <row r="72" spans="1:13" ht="14.25">
      <c r="A72" s="11" t="s">
        <v>75</v>
      </c>
      <c r="B72" s="1" t="s">
        <v>125</v>
      </c>
      <c r="C72" s="2">
        <v>2006</v>
      </c>
      <c r="D72" s="1" t="s">
        <v>13</v>
      </c>
      <c r="E72" s="15"/>
      <c r="F72" s="4"/>
      <c r="G72" s="15">
        <v>3</v>
      </c>
      <c r="H72" s="15">
        <v>3.5</v>
      </c>
      <c r="I72" s="15">
        <v>3</v>
      </c>
      <c r="J72" s="15">
        <v>3</v>
      </c>
      <c r="K72" s="15"/>
      <c r="M72" s="22">
        <f>IF(COUNT(E72:K72)&gt;4,LARGE(E72:K72,1)+LARGE(E72:K72,2)+LARGE(E72:K72,3)+LARGE(E72:K72,4),E72+F72+G72+H72+I72+J72+K72)</f>
        <v>12.5</v>
      </c>
    </row>
    <row r="73" spans="1:13" ht="14.25">
      <c r="A73" s="17"/>
      <c r="B73" s="12" t="s">
        <v>73</v>
      </c>
      <c r="C73" s="13">
        <v>2006</v>
      </c>
      <c r="D73" s="12" t="s">
        <v>20</v>
      </c>
      <c r="E73" s="40">
        <v>1.5</v>
      </c>
      <c r="F73" s="30">
        <v>3</v>
      </c>
      <c r="G73" s="16"/>
      <c r="H73" s="16">
        <v>4</v>
      </c>
      <c r="I73" s="16">
        <v>2.5</v>
      </c>
      <c r="J73" s="16"/>
      <c r="K73" s="16">
        <v>3</v>
      </c>
      <c r="L73" s="14"/>
      <c r="M73" s="25">
        <f>IF(COUNT(E73:K73)&gt;4,LARGE(E73:K73,1)+LARGE(E73:K73,2)+LARGE(E73:K73,3)+LARGE(E73:K73,4),E73+F73+G73+H73+I73+J73+K73)</f>
        <v>12.5</v>
      </c>
    </row>
    <row r="74" spans="1:13" ht="14.25">
      <c r="A74" s="11" t="s">
        <v>76</v>
      </c>
      <c r="B74" s="1" t="s">
        <v>66</v>
      </c>
      <c r="C74" s="2">
        <v>2005</v>
      </c>
      <c r="D74" s="1" t="s">
        <v>13</v>
      </c>
      <c r="E74" s="15">
        <v>4</v>
      </c>
      <c r="F74" s="4">
        <v>4</v>
      </c>
      <c r="G74" s="15">
        <v>4</v>
      </c>
      <c r="H74" s="15"/>
      <c r="I74" s="15"/>
      <c r="J74" s="15"/>
      <c r="K74" s="15"/>
      <c r="M74" s="22">
        <f>IF(COUNT(E74:K74)&gt;4,LARGE(E74:K74,1)+LARGE(E74:K74,2)+LARGE(E74:K74,3)+LARGE(E74:K74,4),E74+F74+G74+H74+I74+J74+K74)</f>
        <v>12</v>
      </c>
    </row>
    <row r="75" spans="1:13" ht="14.25">
      <c r="A75" s="17"/>
      <c r="B75" s="12" t="s">
        <v>99</v>
      </c>
      <c r="C75" s="13">
        <v>2005</v>
      </c>
      <c r="D75" s="12" t="s">
        <v>13</v>
      </c>
      <c r="E75" s="16"/>
      <c r="F75" s="30">
        <v>4.5</v>
      </c>
      <c r="G75" s="16">
        <v>3</v>
      </c>
      <c r="H75" s="16"/>
      <c r="I75" s="16"/>
      <c r="J75" s="16"/>
      <c r="K75" s="16">
        <v>4.5</v>
      </c>
      <c r="L75" s="12"/>
      <c r="M75" s="25">
        <f>IF(COUNT(E75:K75)&gt;4,LARGE(E75:K75,1)+LARGE(E75:K75,2)+LARGE(E75:K75,3)+LARGE(E75:K75,4),E75+F75+G75+H75+I75+J75+K75)</f>
        <v>12</v>
      </c>
    </row>
    <row r="76" spans="1:13" ht="14.25">
      <c r="A76" s="11" t="s">
        <v>89</v>
      </c>
      <c r="B76" s="1" t="s">
        <v>104</v>
      </c>
      <c r="C76" s="2">
        <v>2005</v>
      </c>
      <c r="D76" s="1" t="s">
        <v>13</v>
      </c>
      <c r="E76" s="15"/>
      <c r="F76" s="4">
        <v>3.5</v>
      </c>
      <c r="G76" s="15">
        <v>4</v>
      </c>
      <c r="H76" s="15"/>
      <c r="I76" s="15">
        <v>4</v>
      </c>
      <c r="J76" s="15"/>
      <c r="K76" s="15"/>
      <c r="M76" s="22">
        <f>IF(COUNT(E76:K76)&gt;4,LARGE(E76:K76,1)+LARGE(E76:K76,2)+LARGE(E76:K76,3)+LARGE(E76:K76,4),E76+F76+G76+H76+I76+J76+K76)</f>
        <v>11.5</v>
      </c>
    </row>
    <row r="77" spans="1:13" ht="14.25">
      <c r="A77" s="17"/>
      <c r="B77" s="12" t="s">
        <v>122</v>
      </c>
      <c r="C77" s="13">
        <v>2005</v>
      </c>
      <c r="D77" s="12" t="s">
        <v>13</v>
      </c>
      <c r="E77" s="16"/>
      <c r="F77" s="30"/>
      <c r="G77" s="16">
        <v>4</v>
      </c>
      <c r="H77" s="16">
        <v>3.5</v>
      </c>
      <c r="I77" s="16"/>
      <c r="J77" s="16">
        <v>4</v>
      </c>
      <c r="K77" s="16"/>
      <c r="L77" s="12"/>
      <c r="M77" s="25">
        <f>IF(COUNT(E77:K77)&gt;4,LARGE(E77:K77,1)+LARGE(E77:K77,2)+LARGE(E77:K77,3)+LARGE(E77:K77,4),E77+F77+G77+H77+I77+J77+K77)</f>
        <v>11.5</v>
      </c>
    </row>
    <row r="78" spans="1:13" ht="14.25">
      <c r="A78" s="11" t="s">
        <v>91</v>
      </c>
      <c r="B78" s="1" t="s">
        <v>143</v>
      </c>
      <c r="C78" s="2">
        <v>2006</v>
      </c>
      <c r="D78" s="1" t="s">
        <v>63</v>
      </c>
      <c r="E78" s="15"/>
      <c r="F78" s="4"/>
      <c r="G78" s="15"/>
      <c r="H78" s="15"/>
      <c r="I78" s="15">
        <v>4.5</v>
      </c>
      <c r="J78" s="15">
        <v>4</v>
      </c>
      <c r="K78" s="15">
        <v>2.5</v>
      </c>
      <c r="M78" s="22">
        <f>IF(COUNT(E78:K78)&gt;4,LARGE(E78:K78,1)+LARGE(E78:K78,2)+LARGE(E78:K78,3)+LARGE(E78:K78,4),E78+F78+G78+H78+I78+J78+K78)</f>
        <v>11</v>
      </c>
    </row>
    <row r="79" spans="1:13" ht="14.25">
      <c r="A79" s="17"/>
      <c r="B79" s="12" t="s">
        <v>105</v>
      </c>
      <c r="C79" s="13">
        <v>2005</v>
      </c>
      <c r="D79" s="12" t="s">
        <v>13</v>
      </c>
      <c r="E79" s="16"/>
      <c r="F79" s="30">
        <v>3</v>
      </c>
      <c r="G79" s="16">
        <v>4</v>
      </c>
      <c r="H79" s="16"/>
      <c r="I79" s="16"/>
      <c r="J79" s="16"/>
      <c r="K79" s="16">
        <v>4</v>
      </c>
      <c r="L79" s="12"/>
      <c r="M79" s="25">
        <f>IF(COUNT(E79:K79)&gt;4,LARGE(E79:K79,1)+LARGE(E79:K79,2)+LARGE(E79:K79,3)+LARGE(E79:K79,4),E79+F79+G79+H79+I79+J79+K79)</f>
        <v>11</v>
      </c>
    </row>
    <row r="80" spans="1:13" ht="14.25">
      <c r="A80" s="11" t="s">
        <v>93</v>
      </c>
      <c r="B80" s="1" t="s">
        <v>137</v>
      </c>
      <c r="C80" s="2">
        <v>2006</v>
      </c>
      <c r="D80" s="1" t="s">
        <v>24</v>
      </c>
      <c r="E80" s="15"/>
      <c r="F80" s="4"/>
      <c r="G80" s="15"/>
      <c r="H80" s="15">
        <v>2</v>
      </c>
      <c r="I80" s="15">
        <v>2.5</v>
      </c>
      <c r="J80" s="15">
        <v>3</v>
      </c>
      <c r="K80" s="15">
        <v>3</v>
      </c>
      <c r="M80" s="22">
        <f>IF(COUNT(E80:K80)&gt;4,LARGE(E80:K80,1)+LARGE(E80:K80,2)+LARGE(E80:K80,3)+LARGE(E80:K80,4),E80+F80+G80+H80+I80+J80+K80)</f>
        <v>10.5</v>
      </c>
    </row>
    <row r="81" spans="1:13" ht="14.25">
      <c r="A81" s="17"/>
      <c r="B81" s="12" t="s">
        <v>147</v>
      </c>
      <c r="C81" s="13">
        <v>2006</v>
      </c>
      <c r="D81" s="12" t="s">
        <v>33</v>
      </c>
      <c r="E81" s="16"/>
      <c r="F81" s="30"/>
      <c r="G81" s="16"/>
      <c r="H81" s="16"/>
      <c r="I81" s="16">
        <v>3.5</v>
      </c>
      <c r="J81" s="16">
        <v>3</v>
      </c>
      <c r="K81" s="16">
        <v>4</v>
      </c>
      <c r="L81" s="12"/>
      <c r="M81" s="25">
        <f>IF(COUNT(E81:K81)&gt;4,LARGE(E81:K81,1)+LARGE(E81:K81,2)+LARGE(E81:K81,3)+LARGE(E81:K81,4),E81+F81+G81+H81+I81+J81+K81)</f>
        <v>10.5</v>
      </c>
    </row>
    <row r="82" spans="1:13" ht="14.25">
      <c r="A82" s="11" t="s">
        <v>95</v>
      </c>
      <c r="B82" s="1" t="s">
        <v>126</v>
      </c>
      <c r="C82" s="2">
        <v>2005</v>
      </c>
      <c r="D82" s="1" t="s">
        <v>13</v>
      </c>
      <c r="E82" s="15"/>
      <c r="F82" s="4"/>
      <c r="G82" s="15">
        <v>3</v>
      </c>
      <c r="H82" s="15">
        <v>3</v>
      </c>
      <c r="I82" s="15"/>
      <c r="J82" s="15">
        <v>4</v>
      </c>
      <c r="K82" s="15"/>
      <c r="M82" s="22">
        <f>IF(COUNT(E82:K82)&gt;4,LARGE(E82:K82,1)+LARGE(E82:K82,2)+LARGE(E82:K82,3)+LARGE(E82:K82,4),E82+F82+G82+H82+I82+J82+K82)</f>
        <v>10</v>
      </c>
    </row>
    <row r="83" spans="1:13" ht="14.25">
      <c r="A83" s="17"/>
      <c r="B83" s="12" t="s">
        <v>72</v>
      </c>
      <c r="C83" s="13">
        <v>2006</v>
      </c>
      <c r="D83" s="12" t="s">
        <v>20</v>
      </c>
      <c r="E83" s="40">
        <v>1.5</v>
      </c>
      <c r="F83" s="30">
        <v>2</v>
      </c>
      <c r="G83" s="16"/>
      <c r="H83" s="16">
        <v>3</v>
      </c>
      <c r="I83" s="16">
        <v>3</v>
      </c>
      <c r="J83" s="16"/>
      <c r="K83" s="16">
        <v>2</v>
      </c>
      <c r="L83" s="12"/>
      <c r="M83" s="25">
        <f>IF(COUNT(E83:K83)&gt;4,LARGE(E83:K83,1)+LARGE(E83:K83,2)+LARGE(E83:K83,3)+LARGE(E83:K83,4),E83+F83+G83+H83+I83+J83+K83)</f>
        <v>10</v>
      </c>
    </row>
    <row r="84" spans="1:13" ht="14.25">
      <c r="A84" s="11" t="s">
        <v>117</v>
      </c>
      <c r="B84" s="1" t="s">
        <v>106</v>
      </c>
      <c r="C84" s="2">
        <v>2005</v>
      </c>
      <c r="D84" s="1" t="s">
        <v>84</v>
      </c>
      <c r="E84" s="15"/>
      <c r="F84" s="4">
        <v>3</v>
      </c>
      <c r="G84" s="15"/>
      <c r="H84" s="15"/>
      <c r="I84" s="15"/>
      <c r="J84" s="15">
        <v>3</v>
      </c>
      <c r="K84" s="15"/>
      <c r="M84" s="22">
        <f>IF(COUNT(E84:K84)&gt;4,LARGE(E84:K84,1)+LARGE(E84:K84,2)+LARGE(E84:K84,3)+LARGE(E84:K84,4),E84+F84+G84+H84+I84+J84+K84)</f>
        <v>6</v>
      </c>
    </row>
    <row r="85" spans="1:13" ht="14.25">
      <c r="A85" s="17" t="s">
        <v>118</v>
      </c>
      <c r="B85" s="12" t="s">
        <v>111</v>
      </c>
      <c r="C85" s="13">
        <v>2005</v>
      </c>
      <c r="D85" s="12" t="s">
        <v>20</v>
      </c>
      <c r="E85" s="16"/>
      <c r="F85" s="30">
        <v>2.5</v>
      </c>
      <c r="G85" s="16"/>
      <c r="H85" s="16">
        <v>2.5</v>
      </c>
      <c r="I85" s="16"/>
      <c r="J85" s="16"/>
      <c r="K85" s="16"/>
      <c r="L85" s="12"/>
      <c r="M85" s="25">
        <f>IF(COUNT(E85:K85)&gt;4,LARGE(E85:K85,1)+LARGE(E85:K85,2)+LARGE(E85:K85,3)+LARGE(E85:K85,4),E85+F85+G85+H85+I85+J85+K85)</f>
        <v>5</v>
      </c>
    </row>
    <row r="86" spans="2:13" ht="14.25">
      <c r="B86" s="1" t="s">
        <v>109</v>
      </c>
      <c r="C86" s="2">
        <v>2006</v>
      </c>
      <c r="D86" s="1" t="s">
        <v>84</v>
      </c>
      <c r="E86" s="15"/>
      <c r="F86" s="4">
        <v>3</v>
      </c>
      <c r="G86" s="15"/>
      <c r="H86" s="15"/>
      <c r="I86" s="15">
        <v>2</v>
      </c>
      <c r="J86" s="15"/>
      <c r="K86" s="15"/>
      <c r="M86" s="22">
        <f>IF(COUNT(E86:K86)&gt;4,LARGE(E86:K86,1)+LARGE(E86:K86,2)+LARGE(E86:K86,3)+LARGE(E86:K86,4),E86+F86+G86+H86+I86+J86+K86)</f>
        <v>5</v>
      </c>
    </row>
    <row r="87" spans="1:13" ht="14.25">
      <c r="A87" s="17" t="s">
        <v>124</v>
      </c>
      <c r="B87" s="12" t="s">
        <v>39</v>
      </c>
      <c r="C87" s="13">
        <v>2005</v>
      </c>
      <c r="D87" s="12" t="s">
        <v>22</v>
      </c>
      <c r="E87" s="16">
        <v>4</v>
      </c>
      <c r="F87" s="30"/>
      <c r="G87" s="16"/>
      <c r="H87" s="16"/>
      <c r="I87" s="16"/>
      <c r="J87" s="16"/>
      <c r="K87" s="16"/>
      <c r="L87" s="12"/>
      <c r="M87" s="25">
        <f>IF(COUNT(E87:K87)&gt;4,LARGE(E87:K87,1)+LARGE(E87:K87,2)+LARGE(E87:K87,3)+LARGE(E87:K87,4),E87+F87+G87+H87+I87+J87+K87)</f>
        <v>4</v>
      </c>
    </row>
    <row r="88" spans="2:13" ht="14.25">
      <c r="B88" s="1" t="s">
        <v>101</v>
      </c>
      <c r="C88" s="2">
        <v>2006</v>
      </c>
      <c r="D88" s="1" t="s">
        <v>79</v>
      </c>
      <c r="E88" s="15"/>
      <c r="F88" s="4">
        <v>4</v>
      </c>
      <c r="G88" s="15"/>
      <c r="H88" s="15"/>
      <c r="I88" s="15"/>
      <c r="J88" s="15"/>
      <c r="K88" s="15"/>
      <c r="M88" s="22">
        <f>IF(COUNT(E88:K88)&gt;4,LARGE(E88:K88,1)+LARGE(E88:K88,2)+LARGE(E88:K88,3)+LARGE(E88:K88,4),E88+F88+G88+H88+I88+J88+K88)</f>
        <v>4</v>
      </c>
    </row>
    <row r="89" spans="1:13" ht="14.25">
      <c r="A89" s="17" t="s">
        <v>129</v>
      </c>
      <c r="B89" s="12" t="s">
        <v>70</v>
      </c>
      <c r="C89" s="13">
        <v>2006</v>
      </c>
      <c r="D89" s="12" t="s">
        <v>22</v>
      </c>
      <c r="E89" s="16">
        <v>3</v>
      </c>
      <c r="F89" s="30"/>
      <c r="G89" s="16"/>
      <c r="H89" s="16"/>
      <c r="I89" s="16"/>
      <c r="J89" s="16"/>
      <c r="K89" s="16"/>
      <c r="L89" s="12"/>
      <c r="M89" s="25">
        <f>IF(COUNT(E89:K89)&gt;4,LARGE(E89:K89,1)+LARGE(E89:K89,2)+LARGE(E89:K89,3)+LARGE(E89:K89,4),E89+F89+G89+H89+I89+J89+K89)</f>
        <v>3</v>
      </c>
    </row>
    <row r="90" spans="2:13" ht="14.25">
      <c r="B90" s="1" t="s">
        <v>108</v>
      </c>
      <c r="C90" s="2">
        <v>2006</v>
      </c>
      <c r="D90" s="1" t="s">
        <v>22</v>
      </c>
      <c r="E90" s="15"/>
      <c r="F90" s="4">
        <v>3</v>
      </c>
      <c r="G90" s="15"/>
      <c r="H90" s="15"/>
      <c r="I90" s="15"/>
      <c r="J90" s="15"/>
      <c r="K90" s="15"/>
      <c r="M90" s="22">
        <f>IF(COUNT(E90:K90)&gt;4,LARGE(E90:K90,1)+LARGE(E90:K90,2)+LARGE(E90:K90,3)+LARGE(E90:K90,4),E90+F90+G90+H90+I90+J90+K90)</f>
        <v>3</v>
      </c>
    </row>
    <row r="91" spans="1:13" ht="14.25">
      <c r="A91" s="17"/>
      <c r="B91" s="12" t="s">
        <v>112</v>
      </c>
      <c r="C91" s="13">
        <v>2006</v>
      </c>
      <c r="D91" s="12" t="s">
        <v>33</v>
      </c>
      <c r="E91" s="16"/>
      <c r="F91" s="30">
        <v>2</v>
      </c>
      <c r="G91" s="16"/>
      <c r="H91" s="16"/>
      <c r="I91" s="16">
        <v>1</v>
      </c>
      <c r="J91" s="16"/>
      <c r="K91" s="16"/>
      <c r="L91" s="12"/>
      <c r="M91" s="25">
        <f>IF(COUNT(E91:K91)&gt;4,LARGE(E91:K91,1)+LARGE(E91:K91,2)+LARGE(E91:K91,3)+LARGE(E91:K91,4),E91+F91+G91+H91+I91+J91+K91)</f>
        <v>3</v>
      </c>
    </row>
    <row r="92" spans="2:13" ht="14.25">
      <c r="B92" s="1" t="s">
        <v>150</v>
      </c>
      <c r="C92" s="2">
        <v>2006</v>
      </c>
      <c r="D92" s="1" t="s">
        <v>24</v>
      </c>
      <c r="E92" s="15"/>
      <c r="F92" s="4"/>
      <c r="G92" s="15"/>
      <c r="H92" s="15"/>
      <c r="I92" s="15">
        <v>3</v>
      </c>
      <c r="J92" s="15"/>
      <c r="K92" s="15"/>
      <c r="M92" s="22">
        <f>IF(COUNT(E92:K92)&gt;4,LARGE(E92:K92,1)+LARGE(E92:K92,2)+LARGE(E92:K92,3)+LARGE(E92:K92,4),E92+F92+G92+H92+I92+J92+K92)</f>
        <v>3</v>
      </c>
    </row>
    <row r="93" spans="1:13" ht="14.25">
      <c r="A93" s="17" t="s">
        <v>145</v>
      </c>
      <c r="B93" s="12" t="s">
        <v>37</v>
      </c>
      <c r="C93" s="13">
        <v>2005</v>
      </c>
      <c r="D93" s="12" t="s">
        <v>33</v>
      </c>
      <c r="E93" s="16">
        <v>2.5</v>
      </c>
      <c r="F93" s="30"/>
      <c r="G93" s="16"/>
      <c r="H93" s="16"/>
      <c r="I93" s="16"/>
      <c r="J93" s="16"/>
      <c r="K93" s="16"/>
      <c r="L93" s="14"/>
      <c r="M93" s="25">
        <f>IF(COUNT(E93:K93)&gt;4,LARGE(E93:K93,1)+LARGE(E93:K93,2)+LARGE(E93:K93,3)+LARGE(E93:K93,4),E93+F93+G93+H93+I93+J93+K93)</f>
        <v>2.5</v>
      </c>
    </row>
    <row r="94" spans="2:13" ht="14.25">
      <c r="B94" s="1" t="s">
        <v>40</v>
      </c>
      <c r="C94" s="2">
        <v>2005</v>
      </c>
      <c r="D94" s="1" t="s">
        <v>20</v>
      </c>
      <c r="E94" s="15">
        <v>2.5</v>
      </c>
      <c r="F94" s="4"/>
      <c r="G94" s="15"/>
      <c r="H94" s="15"/>
      <c r="I94" s="15"/>
      <c r="J94" s="15"/>
      <c r="K94" s="15"/>
      <c r="M94" s="22">
        <f>IF(COUNT(E94:K94)&gt;4,LARGE(E94:K94,1)+LARGE(E94:K94,2)+LARGE(E94:K94,3)+LARGE(E94:K94,4),E94+F94+G94+H94+I94+J94+K94)</f>
        <v>2.5</v>
      </c>
    </row>
    <row r="95" spans="1:13" ht="14.25">
      <c r="A95" s="17" t="s">
        <v>149</v>
      </c>
      <c r="B95" s="12" t="s">
        <v>170</v>
      </c>
      <c r="C95" s="13">
        <v>2006</v>
      </c>
      <c r="D95" s="12" t="s">
        <v>20</v>
      </c>
      <c r="E95" s="16"/>
      <c r="F95" s="30"/>
      <c r="G95" s="16"/>
      <c r="H95" s="16"/>
      <c r="I95" s="16"/>
      <c r="J95" s="16"/>
      <c r="K95" s="16">
        <v>2</v>
      </c>
      <c r="L95" s="12"/>
      <c r="M95" s="25">
        <f>IF(COUNT(E95:K95)&gt;4,LARGE(E95:K95,1)+LARGE(E95:K95,2)+LARGE(E95:K95,3)+LARGE(E95:K95,4),E95+F95+G95+H95+I95+J95+K95)</f>
        <v>2</v>
      </c>
    </row>
    <row r="96" spans="1:13" ht="14.25">
      <c r="A96" s="11" t="s">
        <v>169</v>
      </c>
      <c r="B96" s="1" t="s">
        <v>130</v>
      </c>
      <c r="C96" s="2">
        <v>2005</v>
      </c>
      <c r="D96" s="1" t="s">
        <v>13</v>
      </c>
      <c r="E96" s="15"/>
      <c r="F96" s="4"/>
      <c r="G96" s="15">
        <v>1</v>
      </c>
      <c r="H96" s="15"/>
      <c r="I96" s="15"/>
      <c r="J96" s="15"/>
      <c r="K96" s="15"/>
      <c r="M96" s="22">
        <f>IF(COUNT(E96:K96)&gt;4,LARGE(E96:K96,1)+LARGE(E96:K96,2)+LARGE(E96:K96,3)+LARGE(E96:K96,4),E96+F96+G96+H96+I96+J96+K96)</f>
        <v>1</v>
      </c>
    </row>
    <row r="98" spans="5:13" ht="14.25">
      <c r="E98" s="24"/>
      <c r="F98" s="29"/>
      <c r="G98" s="31"/>
      <c r="H98" s="32"/>
      <c r="I98" s="36"/>
      <c r="J98" s="37"/>
      <c r="K98" s="38"/>
      <c r="M98" s="22"/>
    </row>
    <row r="99" spans="1:13" ht="14.25">
      <c r="A99" s="18" t="s">
        <v>50</v>
      </c>
      <c r="E99" s="4"/>
      <c r="F99" s="4"/>
      <c r="G99" s="4"/>
      <c r="H99" s="4"/>
      <c r="I99" s="4"/>
      <c r="J99" s="4"/>
      <c r="K99" s="4"/>
      <c r="L99" s="6"/>
      <c r="M99" s="22"/>
    </row>
    <row r="100" spans="1:14" ht="14.25">
      <c r="A100" s="41" t="s">
        <v>0</v>
      </c>
      <c r="B100" s="44" t="s">
        <v>64</v>
      </c>
      <c r="C100" s="2">
        <v>2008</v>
      </c>
      <c r="D100" s="1" t="s">
        <v>13</v>
      </c>
      <c r="E100" s="28">
        <v>4</v>
      </c>
      <c r="F100" s="4">
        <v>5</v>
      </c>
      <c r="G100" s="15">
        <v>6</v>
      </c>
      <c r="H100" s="15">
        <v>5</v>
      </c>
      <c r="I100" s="15"/>
      <c r="J100" s="15">
        <v>5</v>
      </c>
      <c r="K100" s="15"/>
      <c r="M100" s="22">
        <f>IF(COUNT(E100:K100)&gt;4,LARGE(E100:K100,1)+LARGE(E100:K100,2)+LARGE(E100:K100,3)+LARGE(E100:K100,4),E100+F100+G100+H100+I100+J100+K100)</f>
        <v>21</v>
      </c>
      <c r="N100" s="2">
        <f>7+2+4+3</f>
        <v>16</v>
      </c>
    </row>
    <row r="101" spans="1:14" ht="14.25">
      <c r="A101" s="17" t="s">
        <v>1</v>
      </c>
      <c r="B101" s="12" t="s">
        <v>161</v>
      </c>
      <c r="C101" s="13">
        <v>2007</v>
      </c>
      <c r="D101" s="12" t="s">
        <v>20</v>
      </c>
      <c r="E101" s="40">
        <v>4</v>
      </c>
      <c r="F101" s="30">
        <v>4.5</v>
      </c>
      <c r="G101" s="16">
        <v>6</v>
      </c>
      <c r="H101" s="40">
        <v>4</v>
      </c>
      <c r="I101" s="16">
        <v>5</v>
      </c>
      <c r="J101" s="16"/>
      <c r="K101" s="16">
        <v>5.5</v>
      </c>
      <c r="L101" s="14"/>
      <c r="M101" s="25">
        <f>IF(COUNT(E101:K101)&gt;4,LARGE(E101:K101,1)+LARGE(E101:K101,2)+LARGE(E101:K101,3)+LARGE(E101:K101,4),E101+F101+G101+H101+I101+J101+K101)</f>
        <v>21</v>
      </c>
      <c r="N101" s="2">
        <f>10+1+5+3</f>
        <v>19</v>
      </c>
    </row>
    <row r="102" spans="1:13" ht="14.25">
      <c r="A102" s="11" t="s">
        <v>2</v>
      </c>
      <c r="B102" s="1" t="s">
        <v>100</v>
      </c>
      <c r="C102" s="2">
        <v>2007</v>
      </c>
      <c r="D102" s="1" t="s">
        <v>79</v>
      </c>
      <c r="E102" s="15"/>
      <c r="F102" s="4">
        <v>4</v>
      </c>
      <c r="G102" s="15">
        <v>5</v>
      </c>
      <c r="H102" s="15">
        <v>3.5</v>
      </c>
      <c r="I102" s="15">
        <v>4</v>
      </c>
      <c r="J102" s="15"/>
      <c r="K102" s="28">
        <v>3.5</v>
      </c>
      <c r="M102" s="22">
        <f>IF(COUNT(E102:K102)&gt;4,LARGE(E102:K102,1)+LARGE(E102:K102,2)+LARGE(E102:K102,3)+LARGE(E102:K102,4),E102+F102+G102+H102+I102+J102+K102)</f>
        <v>16.5</v>
      </c>
    </row>
    <row r="103" spans="1:13" ht="14.25">
      <c r="A103" s="41" t="s">
        <v>3</v>
      </c>
      <c r="B103" s="44" t="s">
        <v>69</v>
      </c>
      <c r="C103" s="13">
        <v>2007</v>
      </c>
      <c r="D103" s="12" t="s">
        <v>33</v>
      </c>
      <c r="E103" s="40">
        <v>3</v>
      </c>
      <c r="F103" s="30">
        <v>4</v>
      </c>
      <c r="G103" s="40">
        <v>3</v>
      </c>
      <c r="H103" s="16">
        <v>4</v>
      </c>
      <c r="I103" s="16">
        <v>4</v>
      </c>
      <c r="J103" s="16">
        <v>4</v>
      </c>
      <c r="K103" s="40">
        <v>4</v>
      </c>
      <c r="L103" s="14"/>
      <c r="M103" s="25">
        <f>IF(COUNT(E103:K103)&gt;4,LARGE(E103:K103,1)+LARGE(E103:K103,2)+LARGE(E103:K103,3)+LARGE(E103:K103,4),E103+F103+G103+H103+I103+J103+K103)</f>
        <v>16</v>
      </c>
    </row>
    <row r="104" spans="1:14" ht="14.25">
      <c r="A104" s="41" t="s">
        <v>4</v>
      </c>
      <c r="B104" s="44" t="s">
        <v>123</v>
      </c>
      <c r="C104" s="2">
        <v>2007</v>
      </c>
      <c r="D104" s="1" t="s">
        <v>33</v>
      </c>
      <c r="E104" s="15"/>
      <c r="F104" s="4"/>
      <c r="G104" s="15">
        <v>3</v>
      </c>
      <c r="H104" s="15">
        <v>4</v>
      </c>
      <c r="I104" s="15">
        <v>2.5</v>
      </c>
      <c r="J104" s="28">
        <v>2</v>
      </c>
      <c r="K104" s="15">
        <v>2.5</v>
      </c>
      <c r="M104" s="22">
        <f>IF(COUNT(E104:K104)&gt;4,LARGE(E104:K104,1)+LARGE(E104:K104,2)+LARGE(E104:K104,3)+LARGE(E104:K104,4),E104+F104+G104+H104+I104+J104+K104)</f>
        <v>12</v>
      </c>
      <c r="N104" s="2">
        <f>18+19+33+29</f>
        <v>99</v>
      </c>
    </row>
    <row r="105" spans="1:14" ht="14.25">
      <c r="A105" s="17" t="s">
        <v>27</v>
      </c>
      <c r="B105" s="12" t="s">
        <v>128</v>
      </c>
      <c r="C105" s="13">
        <v>2008</v>
      </c>
      <c r="D105" s="12" t="s">
        <v>33</v>
      </c>
      <c r="E105" s="16"/>
      <c r="F105" s="30"/>
      <c r="G105" s="16">
        <v>3</v>
      </c>
      <c r="H105" s="16">
        <v>3</v>
      </c>
      <c r="I105" s="16">
        <v>3</v>
      </c>
      <c r="J105" s="16">
        <v>3</v>
      </c>
      <c r="K105" s="16"/>
      <c r="L105" s="12"/>
      <c r="M105" s="25">
        <f>IF(COUNT(E105:K105)&gt;4,LARGE(E105:K105,1)+LARGE(E105:K105,2)+LARGE(E105:K105,3)+LARGE(E105:K105,4),E105+F105+G105+H105+I105+J105+K105)</f>
        <v>12</v>
      </c>
      <c r="N105" s="2">
        <f>24+32+29+27</f>
        <v>112</v>
      </c>
    </row>
    <row r="106" spans="1:14" ht="14.25">
      <c r="A106" s="41" t="s">
        <v>41</v>
      </c>
      <c r="B106" s="44" t="s">
        <v>148</v>
      </c>
      <c r="C106" s="2">
        <v>2007</v>
      </c>
      <c r="D106" s="1" t="s">
        <v>52</v>
      </c>
      <c r="E106" s="15"/>
      <c r="F106" s="4"/>
      <c r="G106" s="15"/>
      <c r="H106" s="15"/>
      <c r="I106" s="15">
        <v>3</v>
      </c>
      <c r="J106" s="15">
        <v>3.5</v>
      </c>
      <c r="K106" s="15">
        <v>3</v>
      </c>
      <c r="M106" s="22">
        <f>IF(COUNT(E106:K106)&gt;4,LARGE(E106:K106,1)+LARGE(E106:K106,2)+LARGE(E106:K106,3)+LARGE(E106:K106,4),E106+F106+G106+H106+I106+J106+K106)</f>
        <v>9.5</v>
      </c>
      <c r="N106" s="2">
        <f>26+20+24</f>
        <v>70</v>
      </c>
    </row>
    <row r="107" spans="1:14" ht="14.25">
      <c r="A107" s="17" t="s">
        <v>11</v>
      </c>
      <c r="B107" s="12" t="s">
        <v>116</v>
      </c>
      <c r="C107" s="13">
        <v>2010</v>
      </c>
      <c r="D107" s="12" t="s">
        <v>20</v>
      </c>
      <c r="E107" s="16"/>
      <c r="F107" s="30">
        <v>1</v>
      </c>
      <c r="G107" s="16">
        <v>3</v>
      </c>
      <c r="H107" s="16">
        <v>2.5</v>
      </c>
      <c r="I107" s="16"/>
      <c r="J107" s="16"/>
      <c r="K107" s="16">
        <v>3</v>
      </c>
      <c r="L107" s="12"/>
      <c r="M107" s="25">
        <f>IF(COUNT(E107:K107)&gt;4,LARGE(E107:K107,1)+LARGE(E107:K107,2)+LARGE(E107:K107,3)+LARGE(E107:K107,4),E107+F107+G107+H107+I107+J107+K107)</f>
        <v>9.5</v>
      </c>
      <c r="N107" s="2">
        <f>42+22+36+26</f>
        <v>126</v>
      </c>
    </row>
    <row r="108" spans="1:13" ht="14.25">
      <c r="A108" s="11" t="s">
        <v>35</v>
      </c>
      <c r="B108" s="1" t="s">
        <v>98</v>
      </c>
      <c r="C108" s="2">
        <v>2007</v>
      </c>
      <c r="D108" s="1" t="s">
        <v>79</v>
      </c>
      <c r="E108" s="15"/>
      <c r="F108" s="4">
        <v>5</v>
      </c>
      <c r="G108" s="15">
        <v>4</v>
      </c>
      <c r="H108" s="15"/>
      <c r="I108" s="15"/>
      <c r="J108" s="15"/>
      <c r="K108" s="15"/>
      <c r="M108" s="22">
        <f>IF(COUNT(E108:K108)&gt;4,LARGE(E108:K108,1)+LARGE(E108:K108,2)+LARGE(E108:K108,3)+LARGE(E108:K108,4),E108+F108+G108+H108+I108+J108+K108)</f>
        <v>9</v>
      </c>
    </row>
    <row r="109" spans="1:13" ht="14.25">
      <c r="A109" s="17"/>
      <c r="B109" s="12" t="s">
        <v>68</v>
      </c>
      <c r="C109" s="13">
        <v>2007</v>
      </c>
      <c r="D109" s="12" t="s">
        <v>24</v>
      </c>
      <c r="E109" s="16">
        <v>3</v>
      </c>
      <c r="F109" s="30"/>
      <c r="G109" s="16"/>
      <c r="H109" s="16"/>
      <c r="I109" s="16">
        <v>3</v>
      </c>
      <c r="J109" s="16"/>
      <c r="K109" s="16">
        <v>3</v>
      </c>
      <c r="L109" s="14"/>
      <c r="M109" s="25">
        <f>IF(COUNT(E109:K109)&gt;4,LARGE(E109:K109,1)+LARGE(E109:K109,2)+LARGE(E109:K109,3)+LARGE(E109:K109,4),E109+F109+G109+H109+I109+J109+K109)</f>
        <v>9</v>
      </c>
    </row>
    <row r="110" spans="1:13" ht="14.25">
      <c r="A110" s="11" t="s">
        <v>75</v>
      </c>
      <c r="B110" s="1" t="s">
        <v>168</v>
      </c>
      <c r="C110" s="2">
        <v>2008</v>
      </c>
      <c r="D110" s="1" t="s">
        <v>63</v>
      </c>
      <c r="E110" s="15"/>
      <c r="F110" s="4"/>
      <c r="G110" s="15"/>
      <c r="H110" s="15"/>
      <c r="I110" s="15">
        <v>4.5</v>
      </c>
      <c r="J110" s="15"/>
      <c r="K110" s="15">
        <v>3.5</v>
      </c>
      <c r="M110" s="22">
        <f>IF(COUNT(E110:K110)&gt;4,LARGE(E110:K110,1)+LARGE(E110:K110,2)+LARGE(E110:K110,3)+LARGE(E110:K110,4),E110+F110+G110+H110+I110+J110+K110)</f>
        <v>8</v>
      </c>
    </row>
    <row r="111" spans="1:13" ht="14.25">
      <c r="A111" s="17"/>
      <c r="B111" s="12" t="s">
        <v>154</v>
      </c>
      <c r="C111" s="13">
        <v>2007</v>
      </c>
      <c r="D111" s="12" t="s">
        <v>13</v>
      </c>
      <c r="E111" s="16"/>
      <c r="F111" s="30"/>
      <c r="G111" s="16"/>
      <c r="H111" s="16"/>
      <c r="I111" s="16"/>
      <c r="J111" s="16">
        <v>3.5</v>
      </c>
      <c r="K111" s="16">
        <v>4.5</v>
      </c>
      <c r="L111" s="12"/>
      <c r="M111" s="25">
        <f>IF(COUNT(E111:K111)&gt;4,LARGE(E111:K111,1)+LARGE(E111:K111,2)+LARGE(E111:K111,3)+LARGE(E111:K111,4),E111+F111+G111+H111+I111+J111+K111)</f>
        <v>8</v>
      </c>
    </row>
    <row r="112" spans="1:13" ht="14.25">
      <c r="A112" s="11" t="s">
        <v>76</v>
      </c>
      <c r="B112" s="1" t="s">
        <v>103</v>
      </c>
      <c r="C112" s="2">
        <v>2007</v>
      </c>
      <c r="D112" s="1" t="s">
        <v>87</v>
      </c>
      <c r="E112" s="15"/>
      <c r="F112" s="4">
        <v>3.5</v>
      </c>
      <c r="G112" s="15"/>
      <c r="H112" s="15">
        <v>3.5</v>
      </c>
      <c r="I112" s="15"/>
      <c r="J112" s="15"/>
      <c r="K112" s="15"/>
      <c r="M112" s="22">
        <f>IF(COUNT(E112:K112)&gt;4,LARGE(E112:K112,1)+LARGE(E112:K112,2)+LARGE(E112:K112,3)+LARGE(E112:K112,4),E112+F112+G112+H112+I112+J112+K112)</f>
        <v>7</v>
      </c>
    </row>
    <row r="113" spans="1:13" ht="14.25">
      <c r="A113" s="17" t="s">
        <v>42</v>
      </c>
      <c r="B113" s="12" t="s">
        <v>110</v>
      </c>
      <c r="C113" s="13">
        <v>2008</v>
      </c>
      <c r="D113" s="12" t="s">
        <v>84</v>
      </c>
      <c r="E113" s="16"/>
      <c r="F113" s="30">
        <v>2.5</v>
      </c>
      <c r="G113" s="16"/>
      <c r="H113" s="16"/>
      <c r="I113" s="16">
        <v>3.5</v>
      </c>
      <c r="J113" s="16"/>
      <c r="K113" s="16"/>
      <c r="L113" s="12"/>
      <c r="M113" s="25">
        <f>IF(COUNT(E113:K113)&gt;4,LARGE(E113:K113,1)+LARGE(E113:K113,2)+LARGE(E113:K113,3)+LARGE(E113:K113,4),E113+F113+G113+H113+I113+J113+K113)</f>
        <v>6</v>
      </c>
    </row>
    <row r="114" spans="1:13" ht="14.25">
      <c r="A114" s="11" t="s">
        <v>89</v>
      </c>
      <c r="B114" s="1" t="s">
        <v>113</v>
      </c>
      <c r="C114" s="2">
        <v>2010</v>
      </c>
      <c r="D114" s="1" t="s">
        <v>13</v>
      </c>
      <c r="E114" s="15"/>
      <c r="F114" s="4">
        <v>2</v>
      </c>
      <c r="G114" s="15">
        <v>1</v>
      </c>
      <c r="H114" s="15">
        <v>1</v>
      </c>
      <c r="I114" s="15"/>
      <c r="J114" s="15"/>
      <c r="K114" s="15">
        <v>0</v>
      </c>
      <c r="M114" s="22">
        <f>IF(COUNT(E114:K114)&gt;4,LARGE(E114:K114,1)+LARGE(E114:K114,2)+LARGE(E114:K114,3)+LARGE(E114:K114,4),E114+F114+G114+H114+I114+J114+K114)</f>
        <v>4</v>
      </c>
    </row>
    <row r="115" spans="1:13" ht="14.25">
      <c r="A115" s="17" t="s">
        <v>90</v>
      </c>
      <c r="B115" s="12" t="s">
        <v>114</v>
      </c>
      <c r="C115" s="13">
        <v>2010</v>
      </c>
      <c r="D115" s="12" t="s">
        <v>22</v>
      </c>
      <c r="E115" s="16"/>
      <c r="F115" s="30">
        <v>1.5</v>
      </c>
      <c r="G115" s="16">
        <v>2</v>
      </c>
      <c r="H115" s="16"/>
      <c r="I115" s="16"/>
      <c r="J115" s="16"/>
      <c r="K115" s="16"/>
      <c r="L115" s="12"/>
      <c r="M115" s="25">
        <f>IF(COUNT(E115:K115)&gt;4,LARGE(E115:K115,1)+LARGE(E115:K115,2)+LARGE(E115:K115,3)+LARGE(E115:K115,4),E115+F115+G115+H115+I115+J115+K115)</f>
        <v>3.5</v>
      </c>
    </row>
    <row r="116" spans="2:13" ht="14.25">
      <c r="B116" s="1" t="s">
        <v>167</v>
      </c>
      <c r="C116" s="2">
        <v>2007</v>
      </c>
      <c r="D116" s="1" t="s">
        <v>63</v>
      </c>
      <c r="E116" s="15"/>
      <c r="F116" s="4"/>
      <c r="G116" s="15"/>
      <c r="H116" s="15"/>
      <c r="I116" s="15"/>
      <c r="J116" s="15"/>
      <c r="K116" s="15">
        <v>3.5</v>
      </c>
      <c r="M116" s="22">
        <f>IF(COUNT(E116:K116)&gt;4,LARGE(E116:K116,1)+LARGE(E116:K116,2)+LARGE(E116:K116,3)+LARGE(E116:K116,4),E116+F116+G116+H116+I116+J116+K116)</f>
        <v>3.5</v>
      </c>
    </row>
    <row r="117" spans="1:13" ht="14.25">
      <c r="A117" s="17" t="s">
        <v>92</v>
      </c>
      <c r="B117" s="12" t="s">
        <v>107</v>
      </c>
      <c r="C117" s="13">
        <v>2007</v>
      </c>
      <c r="D117" s="12" t="s">
        <v>13</v>
      </c>
      <c r="E117" s="16"/>
      <c r="F117" s="30">
        <v>3</v>
      </c>
      <c r="G117" s="16"/>
      <c r="H117" s="16"/>
      <c r="I117" s="16"/>
      <c r="J117" s="16"/>
      <c r="K117" s="16"/>
      <c r="L117" s="12"/>
      <c r="M117" s="25">
        <f>IF(COUNT(E117:K117)&gt;4,LARGE(E117:K117,1)+LARGE(E117:K117,2)+LARGE(E117:K117,3)+LARGE(E117:K117,4),E117+F117+G117+H117+I117+J117+K117)</f>
        <v>3</v>
      </c>
    </row>
    <row r="118" spans="1:13" ht="14.25">
      <c r="A118" s="11" t="s">
        <v>93</v>
      </c>
      <c r="B118" s="1" t="s">
        <v>115</v>
      </c>
      <c r="C118" s="2">
        <v>2010</v>
      </c>
      <c r="D118" s="1" t="s">
        <v>22</v>
      </c>
      <c r="E118" s="15"/>
      <c r="F118" s="4">
        <v>1</v>
      </c>
      <c r="G118" s="15">
        <v>1</v>
      </c>
      <c r="H118" s="15"/>
      <c r="I118" s="15"/>
      <c r="J118" s="15"/>
      <c r="K118" s="15"/>
      <c r="M118" s="22">
        <f>IF(COUNT(E118:K118)&gt;4,LARGE(E118:K118,1)+LARGE(E118:K118,2)+LARGE(E118:K118,3)+LARGE(E118:K118,4),E118+F118+G118+H118+I118+J118+K118)</f>
        <v>2</v>
      </c>
    </row>
    <row r="119" spans="1:13" ht="14.25">
      <c r="A119" s="17"/>
      <c r="B119" s="12" t="s">
        <v>136</v>
      </c>
      <c r="C119" s="13">
        <v>2009</v>
      </c>
      <c r="D119" s="12" t="s">
        <v>87</v>
      </c>
      <c r="E119" s="16"/>
      <c r="F119" s="30"/>
      <c r="G119" s="16"/>
      <c r="H119" s="16">
        <v>2</v>
      </c>
      <c r="I119" s="16"/>
      <c r="J119" s="16"/>
      <c r="K119" s="16"/>
      <c r="L119" s="12"/>
      <c r="M119" s="25">
        <f>IF(COUNT(E119:K119)&gt;4,LARGE(E119:K119,1)+LARGE(E119:K119,2)+LARGE(E119:K119,3)+LARGE(E119:K119,4),E119+F119+G119+H119+I119+J119+K119)</f>
        <v>2</v>
      </c>
    </row>
    <row r="120" spans="2:13" ht="14.25">
      <c r="B120" s="1" t="s">
        <v>155</v>
      </c>
      <c r="C120" s="2">
        <v>2008</v>
      </c>
      <c r="D120" s="1" t="s">
        <v>33</v>
      </c>
      <c r="E120" s="15"/>
      <c r="F120" s="4"/>
      <c r="G120" s="15"/>
      <c r="H120" s="15"/>
      <c r="I120" s="15"/>
      <c r="J120" s="15">
        <v>1</v>
      </c>
      <c r="K120" s="15">
        <v>1</v>
      </c>
      <c r="M120" s="22">
        <f>IF(COUNT(E120:K120)&gt;4,LARGE(E120:K120,1)+LARGE(E120:K120,2)+LARGE(E120:K120,3)+LARGE(E120:K120,4),E120+F120+G120+H120+I120+J120+K120)</f>
        <v>2</v>
      </c>
    </row>
    <row r="121" spans="1:13" ht="14.25">
      <c r="A121" s="17" t="s">
        <v>96</v>
      </c>
      <c r="B121" s="12" t="s">
        <v>151</v>
      </c>
      <c r="C121" s="13">
        <v>2007</v>
      </c>
      <c r="D121" s="12" t="s">
        <v>52</v>
      </c>
      <c r="E121" s="16"/>
      <c r="F121" s="30"/>
      <c r="G121" s="16"/>
      <c r="H121" s="16"/>
      <c r="I121" s="16">
        <v>0.5</v>
      </c>
      <c r="J121" s="16"/>
      <c r="K121" s="16"/>
      <c r="L121" s="12"/>
      <c r="M121" s="25">
        <f>IF(COUNT(E121:K121)&gt;4,LARGE(E121:K121,1)+LARGE(E121:K121,2)+LARGE(E121:K121,3)+LARGE(E121:K121,4),E121+F121+G121+H121+I121+J121+K121)</f>
        <v>0.5</v>
      </c>
    </row>
    <row r="122" spans="1:13" ht="14.25">
      <c r="A122" s="11" t="s">
        <v>117</v>
      </c>
      <c r="B122" s="1" t="s">
        <v>74</v>
      </c>
      <c r="C122" s="2">
        <v>2008</v>
      </c>
      <c r="D122" s="1" t="s">
        <v>20</v>
      </c>
      <c r="E122" s="15">
        <v>0</v>
      </c>
      <c r="F122" s="4"/>
      <c r="G122" s="15"/>
      <c r="H122" s="15"/>
      <c r="I122" s="15"/>
      <c r="J122" s="15"/>
      <c r="K122" s="15"/>
      <c r="M122" s="22">
        <f>IF(COUNT(E122:K122)&gt;4,LARGE(E122:K122,1)+LARGE(E122:K122,2)+LARGE(E122:K122,3)+LARGE(E122:K122,4),E122+F122+G122+H122+I122+J122+K122)</f>
        <v>0</v>
      </c>
    </row>
    <row r="123" spans="5:13" ht="14.25">
      <c r="E123" s="4"/>
      <c r="F123" s="4"/>
      <c r="G123" s="4"/>
      <c r="H123" s="4"/>
      <c r="I123" s="4"/>
      <c r="J123" s="4"/>
      <c r="K123" s="4"/>
      <c r="M123" s="22"/>
    </row>
    <row r="124" spans="1:14" ht="14.25">
      <c r="A124" s="18"/>
      <c r="E124" s="28" t="s">
        <v>32</v>
      </c>
      <c r="F124" s="33" t="s">
        <v>78</v>
      </c>
      <c r="G124" s="28" t="s">
        <v>120</v>
      </c>
      <c r="H124" s="28" t="s">
        <v>132</v>
      </c>
      <c r="I124" s="28" t="s">
        <v>139</v>
      </c>
      <c r="J124" s="28" t="s">
        <v>153</v>
      </c>
      <c r="K124" s="28" t="s">
        <v>163</v>
      </c>
      <c r="M124" s="20" t="s">
        <v>10</v>
      </c>
      <c r="N124" s="1"/>
    </row>
    <row r="125" spans="5:14" ht="14.25">
      <c r="E125" s="2" t="s">
        <v>46</v>
      </c>
      <c r="F125" s="2" t="s">
        <v>77</v>
      </c>
      <c r="G125" s="2" t="s">
        <v>119</v>
      </c>
      <c r="H125" s="2" t="s">
        <v>131</v>
      </c>
      <c r="I125" s="2" t="s">
        <v>138</v>
      </c>
      <c r="J125" s="2" t="s">
        <v>152</v>
      </c>
      <c r="K125" s="2" t="s">
        <v>162</v>
      </c>
      <c r="N125" s="1"/>
    </row>
    <row r="126" ht="14.25">
      <c r="N126" s="1"/>
    </row>
    <row r="127" spans="1:14" ht="14.25">
      <c r="A127" s="11" t="s">
        <v>16</v>
      </c>
      <c r="N127" s="1"/>
    </row>
    <row r="128" spans="13:14" ht="14.25">
      <c r="M128" s="23" t="s">
        <v>17</v>
      </c>
      <c r="N128" s="1"/>
    </row>
  </sheetData>
  <sheetProtection/>
  <mergeCells count="3">
    <mergeCell ref="A1:M1"/>
    <mergeCell ref="A2:M2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2009-05-11T12:55:08Z</dcterms:created>
  <dcterms:modified xsi:type="dcterms:W3CDTF">2016-05-07T21:44:49Z</dcterms:modified>
  <cp:category/>
  <cp:version/>
  <cp:contentType/>
  <cp:contentStatus/>
</cp:coreProperties>
</file>